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3" i="8" l="1"/>
  <c r="H126" i="8" l="1"/>
  <c r="O106" i="8" l="1"/>
  <c r="O107" i="8"/>
  <c r="O108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6" i="8"/>
  <c r="G170" i="8"/>
  <c r="J167" i="8"/>
  <c r="I171" i="8" s="1"/>
  <c r="I167" i="8"/>
  <c r="H167" i="8"/>
  <c r="G167" i="8"/>
  <c r="F167" i="8"/>
  <c r="E167" i="8"/>
  <c r="C167" i="8"/>
  <c r="K126" i="8"/>
  <c r="I126" i="8"/>
  <c r="H171" i="8"/>
  <c r="G126" i="8"/>
  <c r="F126" i="8"/>
  <c r="E126" i="8"/>
  <c r="C126" i="8"/>
  <c r="O124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7" i="8" l="1"/>
  <c r="I170" i="8" s="1"/>
  <c r="G6" i="5"/>
  <c r="O126" i="8"/>
  <c r="M31" i="9"/>
  <c r="D126" i="8"/>
  <c r="H170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1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70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2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<sst xmlns="http://schemas.openxmlformats.org/spreadsheetml/2006/main" count="1500" uniqueCount="1095">
  <si>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</si>
  <si>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</si>
  <si>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</si>
  <si>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</si>
  <si>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</si>
  <si>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</si>
  <si>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</si>
  <si>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</si>
  <si>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</si>
  <si>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</si>
  <si>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</si>
  <si>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</si>
  <si>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</si>
  <si>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</si>
  <si>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</si>
  <si>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</si>
  <si>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</si>
  <si>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</si>
  <si>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</si>
  <si>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</si>
  <si>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</si>
  <si>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</si>
  <si>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</si>
  <si>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</si>
  <si>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</si>
  <si>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</si>
  <si>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</si>
  <si>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</si>
  <si>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</si>
  <si>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</si>
  <si>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</si>
  <si>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</si>
  <si>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</si>
  <si>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</si>
  <si>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</si>
  <si>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</si>
  <si>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</si>
  <si>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</si>
  <si>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</si>
  <si>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</si>
  <si>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</si>
  <si>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</si>
  <si>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</si>
  <si>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</si>
  <si>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</si>
  <si>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</si>
  <si>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</si>
  <si>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</si>
  <si>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</si>
  <si>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</si>
  <si>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</si>
  <si>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</si>
  <si>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</si>
  <si>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</si>
  <si>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</si>
  <si>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</si>
  <si>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</si>
  <si>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</si>
  <si>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</si>
  <si>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</si>
  <si>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</si>
  <si>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</si>
  <si>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</si>
  <si>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</si>
  <si>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</si>
  <si>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</si>
  <si>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</si>
  <si>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</si>
  <si>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</si>
  <si>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</si>
  <si>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</si>
  <si>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</si>
  <si>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</si>
  <si>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</si>
  <si>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</si>
  <si>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</si>
  <si>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</si>
  <si>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</si>
  <si>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</si>
  <si>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</si>
  <si>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</si>
  <si>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</si>
  <si>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</si>
  <si>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</si>
  <si>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</si>
  <si>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</si>
  <si>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</si>
  <si>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</si>
  <si>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</si>
  <si>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</si>
  <si>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</si>
  <si>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</si>
  <si>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</si>
  <si>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</si>
  <si>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</si>
  <si>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</si>
  <si>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</si>
  <si>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</si>
  <si>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</si>
  <si>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</si>
  <si>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</si>
  <si>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</si>
  <si>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</si>
  <si>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</si>
  <si>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</si>
  <si>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</si>
  <si>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</si>
  <si>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</si>
  <si>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</si>
  <si>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</si>
  <si>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</si>
  <si>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</si>
  <si>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</si>
  <si>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</si>
  <si>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</si>
  <si>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</si>
  <si>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</si>
  <si>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</si>
  <si>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</si>
  <si>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</si>
  <si>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</si>
  <si>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</si>
  <si>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</si>
  <si>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</si>
  <si>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</si>
  <si>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</si>
  <si>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</si>
  <si>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</si>
  <si>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</si>
  <si>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</si>
  <si>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</si>
  <si>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</si>
  <si>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</si>
  <si>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</si>
  <si>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</si>
  <si>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</si>
  <si>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</si>
  <si>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</si>
  <si>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</si>
  <si>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</si>
  <si>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</si>
  <si>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</si>
  <si>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</si>
  <si>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</si>
  <si>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</si>
  <si>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</si>
  <si>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</si>
  <si>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</si>
  <si>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</si>
  <si>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</si>
  <si>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</si>
  <si>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</si>
  <si>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</si>
  <si>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</si>
  <si>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</si>
  <si>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</si>
  <si>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</si>
  <si>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</si>
  <si>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</si>
  <si>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</si>
  <si>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</si>
  <si>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</si>
  <si>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</si>
  <si>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</si>
  <si>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</si>
  <si>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</si>
  <si>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</si>
  <si>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</si>
  <si>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</si>
  <si>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</si>
  <si>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</si>
  <si>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</si>
  <si>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</si>
  <si>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</si>
  <si>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</si>
  <si>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</si>
  <si>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</si>
  <si>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</si>
  <si>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</si>
  <si>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</si>
  <si>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</si>
  <si>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</si>
  <si>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</si>
  <si>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</si>
  <si>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</si>
  <si>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</si>
  <si>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</si>
  <si>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</si>
  <si>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</si>
  <si>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</si>
  <si>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</si>
  <si>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</si>
  <si>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</si>
  <si>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</si>
  <si>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</si>
  <si>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</si>
  <si>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</si>
  <si>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</si>
  <si>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</si>
  <si>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</si>
  <si>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</si>
  <si>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</si>
  <si>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</si>
  <si>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</si>
  <si>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</si>
  <si>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</si>
  <si>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</si>
  <si>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</si>
  <si>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</si>
  <si>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</si>
  <si>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</si>
  <si>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</si>
  <si>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</si>
  <si>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</si>
  <si>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</si>
  <si>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</si>
  <si>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</si>
  <si>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</si>
  <si>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</si>
  <si>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</si>
  <si>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</si>
  <si>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</si>
  <si>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</si>
  <si>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</si>
  <si>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</si>
  <si>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</si>
  <si>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</si>
  <si>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</si>
  <si>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</si>
  <si>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</si>
  <si>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</si>
  <si>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</si>
  <si>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</si>
  <si>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</si>
  <si>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</si>
  <si>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</si>
  <si>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</si>
  <si>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</si>
  <si>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</si>
  <si>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</si>
  <si>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</si>
  <si>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</si>
  <si>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</si>
  <si>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</si>
  <si>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</si>
  <si>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</si>
  <si>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</si>
  <si>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</si>
  <si>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</si>
  <si>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</si>
  <si>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</si>
  <si>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</si>
  <si>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</si>
  <si>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</si>
  <si>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</si>
  <si>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</si>
  <si>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</si>
  <si>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</si>
  <si>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</si>
  <si>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</si>
  <si>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</si>
  <si>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</si>
  <si>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</si>
  <si>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</si>
  <si>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</si>
  <si>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</si>
  <si>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</si>
  <si>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</si>
  <si>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</si>
  <si>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</si>
  <si>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</si>
  <si>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</si>
  <si>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</si>
  <si>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</si>
  <si>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</si>
  <si>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</si>
  <si>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</si>
  <si>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</si>
  <si>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</si>
  <si>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</si>
  <si>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</si>
  <si>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</si>
  <si>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</si>
  <si>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</si>
  <si>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</si>
  <si>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</si>
  <si>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</si>
  <si>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</si>
  <si>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</si>
  <si>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</si>
  <si>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</si>
  <si>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</si>
  <si>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</si>
  <si>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</si>
  <si>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</si>
  <si>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</si>
  <si>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</si>
  <si>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</si>
  <si>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</si>
  <si>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</si>
  <si>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</si>
  <si>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</si>
  <si>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</si>
  <si>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</si>
  <si>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</si>
  <si>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</si>
  <si>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</si>
  <si>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</si>
  <si>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</si>
  <si>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</si>
  <si>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</si>
  <si>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</si>
  <si>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</si>
  <si>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</si>
  <si>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</si>
  <si>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</si>
  <si>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</si>
  <si>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</si>
  <si>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</si>
  <si>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</si>
  <si>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</si>
  <si>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</si>
  <si>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</si>
  <si>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</si>
  <si>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</si>
  <si>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</si>
  <si>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</si>
  <si>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</si>
  <si>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</si>
  <si>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</si>
  <si>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</si>
  <si>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</si>
  <si>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</si>
  <si>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</si>
  <si>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</si>
  <si>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</si>
  <si>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</si>
  <si>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</si>
  <si>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</si>
  <si>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</si>
  <si>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</si>
  <si>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</si>
  <si>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</si>
  <si>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</si>
  <si>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</si>
  <si>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</si>
  <si>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</si>
  <si>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</si>
  <si>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</si>
  <si>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</si>
  <si>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</si>
  <si>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</si>
  <si>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</si>
  <si>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</si>
  <si>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</si>
  <si>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</si>
  <si>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</si>
  <si>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</si>
  <si>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</si>
  <si>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</si>
  <si>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</si>
  <si>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</si>
  <si>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</si>
  <si>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</si>
  <si>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</si>
  <si>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</si>
  <si>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</si>
  <si>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</si>
  <si>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</si>
  <si>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</si>
  <si>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</si>
  <si>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</si>
  <si>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</si>
  <si>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</si>
  <si>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</si>
  <si>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</si>
  <si>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</si>
  <si>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</si>
  <si>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</si>
  <si>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</si>
  <si>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</si>
  <si>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</si>
  <si>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</si>
  <si>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</si>
  <si>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</si>
  <si>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</si>
  <si>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</si>
  <si>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</si>
  <si>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</si>
  <si>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</si>
  <si>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</si>
  <si>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</si>
  <si>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</si>
  <si>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</si>
  <si>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</si>
  <si>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</si>
  <si>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</si>
  <si>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</si>
  <si>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</si>
  <si>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</si>
  <si>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</si>
  <si>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</si>
  <si>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</si>
  <si>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</si>
  <si>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</si>
  <si>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</si>
  <si>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</si>
  <si>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</si>
  <si>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</si>
  <si>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</si>
  <si>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</si>
  <si>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</si>
  <si>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</si>
  <si>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</si>
  <si>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</si>
  <si>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</si>
  <si>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</si>
  <si>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</si>
  <si>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</si>
  <si>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</si>
  <si>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</si>
  <si>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</si>
  <si>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</si>
  <si>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</si>
  <si>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</si>
  <si>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</si>
  <si>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</si>
  <si>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</si>
  <si>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</si>
  <si>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</si>
  <si>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</si>
  <si>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</si>
  <si>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</si>
  <si>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</si>
  <si>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</si>
  <si>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</si>
  <si>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</si>
  <si>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</si>
  <si>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</si>
  <si>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</si>
  <si>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</si>
  <si>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</si>
  <si>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</si>
  <si>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</si>
  <si>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</si>
  <si>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</si>
  <si>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</si>
  <si>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</si>
  <si>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</si>
  <si>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</si>
  <si>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</si>
  <si>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</si>
  <si>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</si>
  <si>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</si>
  <si>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</si>
  <si>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</si>
  <si>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</si>
  <si>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</si>
  <si>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</si>
  <si>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</si>
  <si>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</si>
  <si>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</si>
  <si>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</si>
  <si>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</si>
  <si>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</si>
  <si>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</si>
  <si>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</si>
  <si>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</si>
  <si>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</si>
  <si>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</si>
  <si>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</si>
  <si>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</si>
  <si>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</si>
  <si>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</si>
  <si>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</si>
  <si>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</si>
  <si>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</si>
  <si>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</si>
  <si>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</si>
  <si>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</si>
  <si>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</si>
  <si>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</si>
  <si>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</si>
  <si>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</si>
  <si>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</si>
  <si>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</si>
  <si>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</si>
  <si>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</si>
  <si>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</si>
  <si>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</si>
  <si>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</si>
  <si>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</si>
  <si>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</si>
  <si>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</si>
  <si>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</si>
  <si>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</si>
  <si>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</si>
  <si>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</si>
  <si>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</si>
  <si>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</si>
  <si>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</si>
  <si>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</si>
  <si>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</si>
  <si>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</si>
  <si>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</si>
  <si>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</si>
  <si>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</si>
  <si>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</si>
  <si>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</si>
  <si>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</si>
  <si>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</si>
  <si>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</si>
  <si>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</si>
  <si>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</si>
  <si>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</si>
  <si>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</si>
  <si>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</si>
  <si>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</si>
  <si>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</si>
  <si>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</si>
  <si>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</si>
  <si>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</si>
  <si>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</si>
  <si>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</si>
  <si>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</si>
  <si>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</si>
  <si>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</si>
  <si>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</si>
  <si>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</si>
  <si>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</si>
  <si>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</si>
  <si>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</si>
  <si>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</si>
  <si>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</si>
  <si>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</si>
  <si>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</si>
  <si>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</si>
  <si>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</si>
  <si>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</si>
  <si>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</si>
  <si>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</si>
  <si>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</si>
  <si>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</si>
  <si>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</si>
  <si>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</si>
  <si>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</si>
  <si>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</si>
  <si>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</si>
  <si>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</si>
  <si>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</si>
  <si>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</si>
  <si>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</si>
  <si>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</si>
  <si>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</si>
  <si>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</si>
  <si>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</si>
  <si>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</si>
  <si>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</si>
  <si>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</si>
  <si>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</si>
  <si>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</si>
  <si>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</si>
  <si>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</si>
  <si>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</si>
  <si>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</si>
  <si>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</si>
  <si>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</si>
  <si>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</si>
  <si>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</si>
  <si>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</si>
  <si>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</si>
  <si>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</si>
  <si>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</si>
  <si>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</si>
  <si>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</si>
  <si>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</si>
  <si>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</si>
  <si>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</si>
  <si>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</si>
  <si>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</si>
  <si>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</si>
  <si>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</si>
  <si>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</si>
  <si>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</si>
  <si>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</si>
  <si>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</si>
  <si>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</si>
  <si>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</si>
  <si>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</si>
  <si>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</si>
  <si>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</si>
  <si>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</si>
  <si>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</si>
  <si>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</si>
  <si>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</si>
  <si>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</si>
  <si>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</si>
  <si>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</si>
  <si>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</si>
  <si>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</si>
  <si>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</si>
  <si>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</si>
  <si>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</si>
  <si>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</si>
  <si>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</si>
  <si>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</si>
  <si>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</si>
  <si>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</si>
  <si>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</si>
  <si>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</si>
  <si>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</si>
  <si>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</si>
  <si>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</si>
  <si>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</si>
  <si>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</si>
  <si>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</si>
  <si>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</si>
  <si>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</si>
  <si>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</si>
  <si>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</si>
  <si>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</si>
  <si>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</si>
  <si>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</si>
  <si>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</si>
  <si>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</si>
  <si>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</si>
  <si>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</si>
  <si>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</si>
  <si>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</si>
  <si>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</si>
  <si>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</si>
  <si>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</si>
  <si>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</si>
  <si>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</si>
  <si>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</si>
  <si>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</si>
  <si>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</si>
  <si>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</si>
  <si>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</si>
  <si>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</si>
  <si>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</si>
  <si>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</si>
  <si>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</si>
  <si>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</si>
  <si>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</si>
  <si>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</si>
  <si>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</si>
  <si>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</si>
  <si>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</si>
  <si>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</si>
  <si>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</si>
  <si>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</si>
  <si>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</si>
  <si>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</si>
  <si>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</si>
  <si>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</si>
  <si>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</si>
  <si>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</si>
  <si>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</si>
  <si>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</si>
  <si>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</si>
  <si>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</si>
  <si>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</si>
  <si>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</si>
  <si>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</si>
  <si>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</si>
  <si>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</si>
  <si>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</si>
  <si>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</si>
  <si>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</si>
  <si>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</si>
  <si>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</si>
  <si>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</si>
  <si>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</si>
  <si>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</si>
  <si>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</si>
  <si>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</si>
  <si>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</si>
  <si>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</si>
  <si>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</si>
  <si>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</si>
  <si>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</si>
  <si>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</si>
  <si>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</si>
  <si>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</si>
  <si>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</si>
  <si>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</si>
  <si>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</si>
  <si>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</si>
  <si>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</si>
  <si>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</si>
  <si>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</si>
  <si>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</si>
  <si>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</si>
  <si>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</si>
  <si>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</si>
  <si>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</si>
  <si>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</si>
  <si>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</si>
  <si>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</si>
  <si>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</si>
  <si>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</si>
  <si>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</si>
  <si>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</si>
  <si>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</si>
  <si>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</si>
  <si>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</si>
  <si>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</si>
  <si>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</si>
  <si>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</si>
  <si>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</si>
  <si>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</si>
  <si>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</si>
  <si>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</si>
  <si>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</si>
  <si>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</si>
  <si>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</si>
  <si>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</si>
  <si>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</si>
  <si>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</si>
  <si>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</si>
  <si>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</si>
  <si>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</si>
  <si>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</si>
  <si>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</si>
  <si>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</si>
  <si>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</si>
  <si>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</si>
  <si>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</si>
  <si>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</si>
  <si>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</si>
  <si>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</si>
  <si>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</si>
  <si>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</si>
  <si>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</si>
  <si>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</si>
  <si>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</si>
  <si>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</si>
  <si>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</si>
  <si>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</si>
  <si>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</si>
  <si>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</si>
  <si>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</si>
  <si>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</si>
  <si>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</si>
  <si>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</si>
  <si>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</si>
  <si>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</si>
  <si>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</si>
  <si>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</si>
  <si>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</si>
  <si>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</si>
  <si>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</si>
  <si>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</si>
  <si>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</si>
  <si>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</si>
  <si>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</si>
  <si>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</si>
  <si>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</si>
  <si>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</si>
  <si>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</si>
  <si>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</si>
  <si>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</si>
  <si>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</si>
  <si>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</si>
  <si>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</si>
  <si>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</si>
  <si>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</si>
  <si>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</si>
  <si>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</si>
  <si>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</si>
  <si>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</si>
  <si>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</si>
  <si>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</si>
  <si>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</si>
  <si>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</si>
  <si>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</si>
  <si>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</si>
  <si>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</si>
  <si>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</si>
  <si>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</si>
  <si>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</si>
  <si>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</si>
  <si>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</si>
  <si>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</si>
  <si>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</si>
  <si>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</si>
  <si>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</si>
  <si>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</si>
  <si>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</si>
  <si>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</si>
  <si>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</si>
  <si>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</si>
  <si>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</si>
  <si>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</si>
  <si>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</si>
  <si>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</si>
  <si>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</si>
  <si>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</si>
  <si>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</si>
  <si>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</si>
  <si>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</si>
  <si>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</si>
  <si>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</si>
  <si>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</si>
  <si>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</si>
  <si>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</si>
  <si>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</si>
  <si>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</si>
  <si>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</si>
  <si>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</si>
  <si>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</si>
  <si>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</si>
  <si>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</si>
  <si>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</si>
  <si>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</si>
  <si>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</si>
  <si>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</si>
  <si>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</si>
  <si>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</si>
  <si>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</si>
  <si>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</si>
  <si>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</si>
  <si>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</si>
  <si>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</si>
  <si>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</si>
  <si>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</si>
  <si>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</si>
  <si>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</si>
  <si>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</si>
  <si>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</si>
  <si>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</si>
  <si>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</si>
  <si>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</si>
  <si>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</si>
  <si>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</si>
  <si>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</si>
  <si>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</si>
  <si>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</si>
  <si>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</si>
  <si>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</si>
  <si>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</si>
  <si>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</si>
  <si>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</si>
  <si>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</si>
  <si>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</si>
  <si>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</si>
  <si>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</si>
  <si>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</si>
  <si>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</si>
  <si>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</si>
  <si>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</si>
  <si>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</si>
  <si>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</si>
  <si>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</si>
  <si>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</si>
  <si>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</si>
  <si>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</si>
  <si>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</si>
  <si>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</si>
  <si>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</si>
  <si>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</si>
  <si>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</si>
  <si>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</si>
  <si>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</si>
  <si>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</si>
  <si>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</si>
  <si>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</si>
  <si>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</si>
  <si>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</si>
  <si>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</si>
  <si>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</si>
  <si>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</si>
  <si>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</si>
  <si>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</si>
  <si>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</si>
  <si>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</si>
  <si>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</si>
  <si>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</si>
  <si>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</si>
  <si>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</si>
  <si>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</si>
  <si>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</si>
  <si>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</si>
  <si>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</si>
  <si>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</si>
  <si>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</si>
  <si>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</si>
  <si>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</si>
  <si>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</si>
  <si>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</si>
  <si>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</si>
  <si>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</si>
  <si>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</si>
  <si>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</si>
  <si>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</si>
  <si>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</si>
  <si>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</si>
  <si>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</si>
  <si>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</si>
  <si>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</si>
  <si>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</si>
  <si>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</si>
  <si>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</si>
  <si>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</si>
  <si>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</si>
  <si>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</si>
  <si>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</si>
  <si>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</si>
  <si>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</si>
  <si>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</si>
  <si>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</si>
  <si>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</si>
  <si>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</si>
  <si>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</si>
  <si>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</si>
  <si>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</si>
  <si>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</si>
  <si>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</si>
  <si>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</si>
  <si>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</si>
  <si>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</si>
  <si>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</si>
  <si>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</si>
  <si>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</si>
  <si>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</si>
  <si>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</si>
  <si>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</si>
  <si>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</si>
  <si>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</si>
  <si>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</si>
  <si>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</si>
  <si>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</si>
  <si>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</si>
  <si>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</si>
  <si>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</si>
  <si>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</si>
  <si>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</si>
  <si>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</si>
  <si>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</si>
  <si>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</si>
  <si>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</si>
  <si>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</si>
  <si>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</si>
  <si>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</si>
  <si>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</si>
  <si>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</si>
  <si>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</si>
  <si>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</si>
  <si>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</si>
  <si>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</si>
  <si>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</si>
  <si>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</si>
  <si>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</si>
  <si>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</si>
  <si>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</si>
  <si>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</si>
  <si>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</si>
  <si>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</si>
  <si>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</si>
  <si>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</si>
  <si>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</si>
  <si>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</si>
  <si>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</si>
  <si>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</si>
  <si>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</si>
  <si>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</si>
  <si>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</si>
  <si>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</si>
  <si>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</si>
  <si>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</si>
  <si>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</si>
  <si>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</si>
  <si>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</si>
  <si>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</si>
  <si>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</si>
  <si>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</si>
  <si>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</si>
  <si>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</si>
  <si>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</si>
  <si>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</si>
  <si>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</si>
  <si>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</si>
  <si>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</si>
  <si>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</si>
  <si>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</si>
  <si>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</si>
  <si>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</si>
  <si>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</si>
  <si>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</si>
  <si>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</si>
  <si>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</si>
  <si>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</si>
  <si>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</si>
  <si>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</si>
  <si>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</si>
  <si>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</si>
  <si>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</si>
  <si>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</si>
  <si>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</si>
  <si>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</si>
  <si>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</si>
  <si>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</si>
  <si>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</si>
  <si>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</si>
  <si>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</si>
  <si>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</si>
  <si>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</si>
  <si>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</si>
  <si>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</si>
  <si>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</si>
  <si>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</si>
  <si>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</si>
  <si>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</si>
  <si>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</si>
  <si>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</si>
  <si>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</si>
  <si>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</si>
  <si>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</si>
  <si>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</si>
  <si>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</si>
  <si>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</si>
  <si>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</si>
  <si>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</si>
  <si>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</si>
  <si>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</si>
  <si>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</si>
  <si>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</si>
  <si>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</si>
  <si>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</si>
  <si>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</si>
  <si>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</si>
  <si>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</si>
  <si>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</si>
  <si>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</si>
  <si>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</si>
  <si>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</si>
  <si>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</si>
  <si>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</si>
  <si>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</si>
  <si>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</si>
  <si>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</si>
  <si>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</si>
  <si>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</si>
  <si>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</si>
  <si>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</si>
  <si>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</si>
  <si>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</si>
  <si>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</si>
  <si>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</si>
  <si>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</si>
  <si>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</si>
  <si>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</si>
  <si>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</si>
  <si>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</si>
  <si>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</si>
  <si>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</si>
  <si>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</si>
  <si>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</si>
  <si>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</si>
  <si>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</si>
  <si>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</si>
  <si>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</si>
  <si>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</si>
  <si>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</si>
  <si>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</si>
  <si>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</si>
  <si>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</si>
  <si>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</si>
  <si>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</si>
  <si>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</si>
  <si>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</si>
  <si>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</si>
  <si>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</si>
  <si>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</si>
  <si>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</si>
  <si>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</si>
  <si>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</si>
  <si>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</si>
  <si>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</si>
  <si>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</si>
  <si>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</si>
  <si>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</si>
  <si>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</si>
  <si>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</si>
  <si>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</si>
  <si>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</si>
  <si>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</si>
  <si>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</si>
  <si>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</si>
  <si>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</si>
  <si>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Trưởng phòng QLKH - HTQT</t>
  </si>
  <si>
    <t>Nguyễn Ngọc Trang</t>
  </si>
  <si>
    <t>0908456241</t>
  </si>
  <si>
    <t>03/3/1966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</si>
</sst>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2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center" wrapText="1"/>
    </xf>
    <xf numFmtId="14" fontId="14" fillId="0" borderId="1" xfId="195" quotePrefix="1" applyNumberFormat="1" applyFont="1" applyBorder="1" applyAlignment="1">
      <alignment horizontal="center" vertical="center"/>
    </xf>
    <xf numFmtId="0" fontId="32" fillId="0" borderId="0" xfId="61" applyFont="1" applyAlignment="1">
      <alignment horizontal="center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32" fillId="14" borderId="1" xfId="195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1088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1089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1090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5"/>
  <sheetViews>
    <sheetView tabSelected="1" topLeftCell="A146" workbookViewId="0">
      <selection activeCell="C162" sqref="C162:C163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63" t="s">
        <v>396</v>
      </c>
      <c r="B1" s="263"/>
      <c r="C1" s="263"/>
      <c r="D1" s="263"/>
      <c r="E1" s="223"/>
      <c r="F1" s="223"/>
      <c r="G1" s="223"/>
      <c r="H1" s="223"/>
      <c r="I1" s="223"/>
      <c r="J1" s="223"/>
      <c r="K1" s="223"/>
    </row>
    <row r="2" spans="1:13" ht="16.5" customHeight="1">
      <c r="A2" s="263" t="s">
        <v>940</v>
      </c>
      <c r="B2" s="263"/>
      <c r="C2" s="263"/>
      <c r="D2" s="263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281" t="s">
        <v>1086</v>
      </c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</row>
    <row r="4" spans="1:13" s="224" customFormat="1" ht="20.25">
      <c r="A4" s="216"/>
      <c r="B4" s="248" t="s">
        <v>939</v>
      </c>
      <c r="C4" s="285" t="s">
        <v>1090</v>
      </c>
      <c r="D4" s="285"/>
      <c r="E4" s="285"/>
      <c r="F4" s="285"/>
      <c r="G4" s="285"/>
      <c r="H4" s="285"/>
      <c r="I4" s="285"/>
      <c r="J4" s="285"/>
      <c r="K4" s="285"/>
      <c r="L4" s="285"/>
      <c r="M4" s="285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283"/>
      <c r="B7" s="283"/>
      <c r="C7" s="280" t="s">
        <v>398</v>
      </c>
      <c r="D7" s="280"/>
      <c r="E7" s="284" t="s">
        <v>399</v>
      </c>
      <c r="F7" s="284"/>
      <c r="G7" s="284" t="s">
        <v>400</v>
      </c>
      <c r="H7" s="284"/>
      <c r="I7" s="280" t="s">
        <v>401</v>
      </c>
      <c r="J7" s="280"/>
      <c r="K7" s="280" t="s">
        <v>402</v>
      </c>
      <c r="L7" s="280"/>
      <c r="M7" s="280"/>
    </row>
    <row r="8" spans="1:13" ht="30.75" customHeight="1">
      <c r="A8" s="283"/>
      <c r="B8" s="283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67"/>
      <c r="L17" s="268"/>
      <c r="M17" s="269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70"/>
      <c r="L18" s="271"/>
      <c r="M18" s="272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70"/>
      <c r="L19" s="271"/>
      <c r="M19" s="272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70"/>
      <c r="L20" s="271"/>
      <c r="M20" s="272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70"/>
      <c r="L21" s="271"/>
      <c r="M21" s="272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70"/>
      <c r="L22" s="271"/>
      <c r="M22" s="272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70"/>
      <c r="L23" s="271"/>
      <c r="M23" s="272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70"/>
      <c r="L24" s="271"/>
      <c r="M24" s="272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70"/>
      <c r="L25" s="271"/>
      <c r="M25" s="272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70"/>
      <c r="L26" s="271"/>
      <c r="M26" s="272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70"/>
      <c r="L27" s="271"/>
      <c r="M27" s="272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70"/>
      <c r="L28" s="271"/>
      <c r="M28" s="272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70"/>
      <c r="L29" s="271"/>
      <c r="M29" s="272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70"/>
      <c r="L30" s="271"/>
      <c r="M30" s="272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70"/>
      <c r="L31" s="271"/>
      <c r="M31" s="272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70"/>
      <c r="L32" s="271"/>
      <c r="M32" s="272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70"/>
      <c r="L33" s="271"/>
      <c r="M33" s="272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70"/>
      <c r="L34" s="271"/>
      <c r="M34" s="272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70"/>
      <c r="L35" s="271"/>
      <c r="M35" s="272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70"/>
      <c r="L36" s="271"/>
      <c r="M36" s="272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70"/>
      <c r="L37" s="271"/>
      <c r="M37" s="272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70"/>
      <c r="L38" s="271"/>
      <c r="M38" s="272"/>
    </row>
    <row r="39" spans="1:13" ht="20.65" customHeight="1">
      <c r="A39" s="276" t="s">
        <v>420</v>
      </c>
      <c r="B39" s="277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273"/>
      <c r="L39" s="274"/>
      <c r="M39" s="275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278" t="s">
        <v>271</v>
      </c>
      <c r="B43" s="279"/>
      <c r="C43" s="280" t="s">
        <v>442</v>
      </c>
      <c r="D43" s="280"/>
      <c r="E43" s="280"/>
      <c r="F43" s="218" t="s">
        <v>443</v>
      </c>
      <c r="G43" s="280" t="s">
        <v>444</v>
      </c>
      <c r="H43" s="280"/>
      <c r="I43" s="229" t="s">
        <v>445</v>
      </c>
      <c r="J43" s="217" t="s">
        <v>446</v>
      </c>
      <c r="K43" s="280" t="s">
        <v>447</v>
      </c>
      <c r="L43" s="280"/>
      <c r="M43" s="280"/>
    </row>
    <row r="44" spans="1:13" ht="33" customHeight="1">
      <c r="A44" s="230">
        <v>1</v>
      </c>
      <c r="B44" s="114" t="s">
        <v>339</v>
      </c>
      <c r="C44" s="264"/>
      <c r="D44" s="264"/>
      <c r="E44" s="264"/>
      <c r="F44" s="258"/>
      <c r="G44" s="286"/>
      <c r="H44" s="287"/>
      <c r="I44" s="256"/>
      <c r="J44" s="256"/>
      <c r="K44" s="288"/>
      <c r="L44" s="288"/>
      <c r="M44" s="288"/>
    </row>
    <row r="45" spans="1:13" ht="33" customHeight="1">
      <c r="A45" s="230">
        <v>2</v>
      </c>
      <c r="B45" s="114" t="s">
        <v>448</v>
      </c>
      <c r="C45" s="264"/>
      <c r="D45" s="264"/>
      <c r="E45" s="264"/>
      <c r="F45" s="255"/>
      <c r="G45" s="265"/>
      <c r="H45" s="265"/>
      <c r="I45" s="219"/>
      <c r="J45" s="219"/>
      <c r="K45" s="266"/>
      <c r="L45" s="266"/>
      <c r="M45" s="266"/>
    </row>
    <row r="46" spans="1:13" ht="33" customHeight="1">
      <c r="A46" s="230">
        <v>3</v>
      </c>
      <c r="B46" s="114" t="s">
        <v>448</v>
      </c>
      <c r="C46" s="264"/>
      <c r="D46" s="264"/>
      <c r="E46" s="264"/>
      <c r="F46" s="254"/>
      <c r="G46" s="265"/>
      <c r="H46" s="265"/>
      <c r="I46" s="231"/>
      <c r="J46" s="219"/>
      <c r="K46" s="266"/>
      <c r="L46" s="266"/>
      <c r="M46" s="266"/>
    </row>
    <row r="47" spans="1:13" ht="33" customHeight="1">
      <c r="A47" s="230">
        <v>4</v>
      </c>
      <c r="B47" s="114" t="s">
        <v>448</v>
      </c>
      <c r="C47" s="264"/>
      <c r="D47" s="264"/>
      <c r="E47" s="264"/>
      <c r="F47" s="231"/>
      <c r="G47" s="265"/>
      <c r="H47" s="265"/>
      <c r="I47" s="231"/>
      <c r="J47" s="219"/>
      <c r="K47" s="266"/>
      <c r="L47" s="266"/>
      <c r="M47" s="266"/>
    </row>
    <row r="48" spans="1:13" ht="33" customHeight="1">
      <c r="A48" s="230">
        <v>5</v>
      </c>
      <c r="B48" s="114" t="s">
        <v>272</v>
      </c>
      <c r="C48" s="264"/>
      <c r="D48" s="264"/>
      <c r="E48" s="264"/>
      <c r="F48" s="255"/>
      <c r="G48" s="265"/>
      <c r="H48" s="265"/>
      <c r="I48" s="231"/>
      <c r="J48" s="219"/>
      <c r="K48" s="266"/>
      <c r="L48" s="266"/>
      <c r="M48" s="266"/>
    </row>
    <row r="49" spans="1:13" ht="33" customHeight="1">
      <c r="A49" s="230">
        <v>6</v>
      </c>
      <c r="B49" s="114" t="s">
        <v>449</v>
      </c>
      <c r="C49" s="289"/>
      <c r="D49" s="290"/>
      <c r="E49" s="291"/>
      <c r="F49" s="255"/>
      <c r="G49" s="292"/>
      <c r="H49" s="293"/>
      <c r="I49" s="231"/>
      <c r="J49" s="219"/>
      <c r="K49" s="289"/>
      <c r="L49" s="294"/>
      <c r="M49" s="295"/>
    </row>
    <row r="50" spans="1:13" ht="30">
      <c r="A50" s="230">
        <v>7</v>
      </c>
      <c r="B50" s="115" t="s">
        <v>450</v>
      </c>
      <c r="C50" s="299"/>
      <c r="D50" s="290"/>
      <c r="E50" s="291"/>
      <c r="F50" s="255"/>
      <c r="G50" s="292"/>
      <c r="H50" s="293"/>
      <c r="I50" s="231"/>
      <c r="J50" s="219"/>
      <c r="K50" s="289"/>
      <c r="L50" s="294"/>
      <c r="M50" s="295"/>
    </row>
    <row r="51" spans="1:13" ht="30">
      <c r="A51" s="230">
        <v>8</v>
      </c>
      <c r="B51" s="115" t="s">
        <v>1091</v>
      </c>
      <c r="C51" s="299" t="s">
        <v>1092</v>
      </c>
      <c r="D51" s="290"/>
      <c r="E51" s="291"/>
      <c r="F51" s="262" t="s">
        <v>1094</v>
      </c>
      <c r="G51" s="292" t="s">
        <v>1093</v>
      </c>
      <c r="H51" s="293"/>
      <c r="I51" s="231"/>
      <c r="J51" s="261"/>
      <c r="K51" s="289"/>
      <c r="L51" s="294"/>
      <c r="M51" s="295"/>
    </row>
    <row r="52" spans="1:13" ht="9" customHeight="1">
      <c r="A52" s="232"/>
      <c r="B52" s="116"/>
      <c r="C52" s="233"/>
      <c r="D52" s="233"/>
      <c r="E52" s="234"/>
      <c r="F52" s="234"/>
      <c r="G52" s="235"/>
      <c r="H52" s="235"/>
      <c r="I52" s="235"/>
      <c r="J52" s="235"/>
      <c r="K52" s="235"/>
    </row>
    <row r="53" spans="1:13">
      <c r="A53" s="232"/>
      <c r="B53" s="117" t="s">
        <v>451</v>
      </c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7.5" customHeight="1">
      <c r="A54" s="232"/>
      <c r="B54" s="236"/>
      <c r="C54" s="236"/>
      <c r="D54" s="236"/>
      <c r="E54" s="236"/>
      <c r="F54" s="236"/>
      <c r="G54" s="236"/>
      <c r="H54" s="236"/>
      <c r="I54" s="236"/>
      <c r="J54" s="236"/>
      <c r="K54" s="236"/>
    </row>
    <row r="55" spans="1:13" ht="47.25">
      <c r="A55" s="300" t="s">
        <v>283</v>
      </c>
      <c r="B55" s="300"/>
      <c r="C55" s="218" t="s">
        <v>290</v>
      </c>
      <c r="D55" s="218" t="s">
        <v>284</v>
      </c>
      <c r="E55" s="218" t="s">
        <v>289</v>
      </c>
      <c r="F55" s="218" t="s">
        <v>453</v>
      </c>
      <c r="G55" s="218" t="s">
        <v>285</v>
      </c>
      <c r="H55" s="218" t="s">
        <v>286</v>
      </c>
      <c r="I55" s="218" t="s">
        <v>453</v>
      </c>
      <c r="J55" s="218" t="s">
        <v>454</v>
      </c>
      <c r="K55" s="300" t="s">
        <v>455</v>
      </c>
      <c r="L55" s="300"/>
      <c r="M55" s="300"/>
    </row>
    <row r="56" spans="1:13" ht="15" customHeight="1">
      <c r="A56" s="301">
        <v>1</v>
      </c>
      <c r="B56" s="301"/>
      <c r="C56" s="219">
        <v>2</v>
      </c>
      <c r="D56" s="219" t="s">
        <v>456</v>
      </c>
      <c r="E56" s="219">
        <v>4</v>
      </c>
      <c r="F56" s="219">
        <v>5</v>
      </c>
      <c r="G56" s="219" t="s">
        <v>457</v>
      </c>
      <c r="H56" s="219" t="s">
        <v>458</v>
      </c>
      <c r="I56" s="219">
        <v>8</v>
      </c>
      <c r="J56" s="219">
        <v>9</v>
      </c>
      <c r="K56" s="301">
        <v>10</v>
      </c>
      <c r="L56" s="301"/>
      <c r="M56" s="301"/>
    </row>
    <row r="57" spans="1:13" ht="15" customHeight="1">
      <c r="A57" s="296" t="s">
        <v>459</v>
      </c>
      <c r="B57" s="296"/>
      <c r="C57" s="296"/>
      <c r="D57" s="296"/>
      <c r="E57" s="296"/>
      <c r="F57" s="296"/>
      <c r="G57" s="296"/>
      <c r="H57" s="296"/>
      <c r="I57" s="296"/>
      <c r="J57" s="296"/>
      <c r="K57" s="296"/>
      <c r="L57" s="296"/>
      <c r="M57" s="296"/>
    </row>
    <row r="58" spans="1:13" ht="15" customHeight="1">
      <c r="A58" s="237">
        <v>1</v>
      </c>
      <c r="B58" s="119" t="s">
        <v>291</v>
      </c>
      <c r="C58" s="120"/>
      <c r="D58" s="120"/>
      <c r="E58" s="121"/>
      <c r="F58" s="121"/>
      <c r="G58" s="122"/>
      <c r="H58" s="122"/>
      <c r="I58" s="121"/>
      <c r="J58" s="121"/>
      <c r="K58" s="297"/>
      <c r="L58" s="297"/>
      <c r="M58" s="297"/>
    </row>
    <row r="59" spans="1:13" ht="15" customHeight="1">
      <c r="A59" s="237">
        <v>2</v>
      </c>
      <c r="B59" s="119" t="s">
        <v>292</v>
      </c>
      <c r="C59" s="120"/>
      <c r="D59" s="120"/>
      <c r="E59" s="121"/>
      <c r="F59" s="121"/>
      <c r="G59" s="122"/>
      <c r="H59" s="122"/>
      <c r="I59" s="121"/>
      <c r="J59" s="121"/>
      <c r="K59" s="297"/>
      <c r="L59" s="297"/>
      <c r="M59" s="297"/>
    </row>
    <row r="60" spans="1:13" ht="15" customHeight="1">
      <c r="A60" s="237">
        <v>3</v>
      </c>
      <c r="B60" s="119" t="s">
        <v>293</v>
      </c>
      <c r="C60" s="120"/>
      <c r="D60" s="120"/>
      <c r="E60" s="121"/>
      <c r="F60" s="121"/>
      <c r="G60" s="122"/>
      <c r="H60" s="122"/>
      <c r="I60" s="121"/>
      <c r="J60" s="121"/>
      <c r="K60" s="297"/>
      <c r="L60" s="297"/>
      <c r="M60" s="297"/>
    </row>
    <row r="61" spans="1:13" ht="15" customHeight="1">
      <c r="A61" s="237">
        <v>4</v>
      </c>
      <c r="B61" s="119" t="s">
        <v>294</v>
      </c>
      <c r="C61" s="120"/>
      <c r="D61" s="120"/>
      <c r="E61" s="121"/>
      <c r="F61" s="121"/>
      <c r="G61" s="122"/>
      <c r="H61" s="122"/>
      <c r="I61" s="121"/>
      <c r="J61" s="121"/>
      <c r="K61" s="297"/>
      <c r="L61" s="297"/>
      <c r="M61" s="297"/>
    </row>
    <row r="62" spans="1:13" ht="30.75" customHeight="1">
      <c r="A62" s="237">
        <v>5</v>
      </c>
      <c r="B62" s="119" t="s">
        <v>460</v>
      </c>
      <c r="C62" s="120"/>
      <c r="D62" s="120"/>
      <c r="E62" s="121"/>
      <c r="F62" s="121"/>
      <c r="G62" s="122"/>
      <c r="H62" s="122"/>
      <c r="I62" s="121"/>
      <c r="J62" s="121"/>
      <c r="K62" s="298"/>
      <c r="L62" s="297"/>
      <c r="M62" s="297"/>
    </row>
    <row r="63" spans="1:13" ht="15" customHeight="1">
      <c r="A63" s="237">
        <v>6</v>
      </c>
      <c r="B63" s="119" t="s">
        <v>296</v>
      </c>
      <c r="C63" s="120"/>
      <c r="D63" s="120"/>
      <c r="E63" s="121"/>
      <c r="F63" s="121"/>
      <c r="G63" s="122"/>
      <c r="H63" s="122"/>
      <c r="I63" s="121"/>
      <c r="J63" s="121"/>
      <c r="K63" s="297"/>
      <c r="L63" s="297"/>
      <c r="M63" s="297"/>
    </row>
    <row r="64" spans="1:13" ht="15" customHeight="1">
      <c r="A64" s="237">
        <v>7</v>
      </c>
      <c r="B64" s="119" t="s">
        <v>297</v>
      </c>
      <c r="C64" s="120"/>
      <c r="D64" s="120"/>
      <c r="E64" s="121"/>
      <c r="F64" s="121"/>
      <c r="G64" s="122"/>
      <c r="H64" s="122"/>
      <c r="I64" s="121"/>
      <c r="J64" s="121"/>
      <c r="K64" s="297"/>
      <c r="L64" s="297"/>
      <c r="M64" s="297"/>
    </row>
    <row r="65" spans="1:15" ht="15" customHeight="1">
      <c r="A65" s="237">
        <v>8</v>
      </c>
      <c r="B65" s="119" t="s">
        <v>298</v>
      </c>
      <c r="C65" s="120"/>
      <c r="D65" s="120"/>
      <c r="E65" s="121"/>
      <c r="F65" s="121"/>
      <c r="G65" s="122"/>
      <c r="H65" s="122"/>
      <c r="I65" s="121"/>
      <c r="J65" s="121"/>
      <c r="K65" s="297"/>
      <c r="L65" s="297"/>
      <c r="M65" s="297"/>
    </row>
    <row r="66" spans="1:15" ht="15" customHeight="1">
      <c r="A66" s="237">
        <v>9</v>
      </c>
      <c r="B66" s="119" t="s">
        <v>299</v>
      </c>
      <c r="C66" s="120"/>
      <c r="D66" s="120"/>
      <c r="E66" s="121"/>
      <c r="F66" s="121"/>
      <c r="G66" s="122"/>
      <c r="H66" s="122"/>
      <c r="I66" s="121"/>
      <c r="J66" s="121"/>
      <c r="K66" s="297"/>
      <c r="L66" s="297"/>
      <c r="M66" s="297"/>
    </row>
    <row r="67" spans="1:15" ht="15" customHeight="1">
      <c r="A67" s="237">
        <v>10</v>
      </c>
      <c r="B67" s="119" t="s">
        <v>327</v>
      </c>
      <c r="C67" s="120"/>
      <c r="D67" s="120"/>
      <c r="E67" s="121"/>
      <c r="F67" s="121"/>
      <c r="G67" s="122"/>
      <c r="H67" s="122"/>
      <c r="I67" s="121"/>
      <c r="J67" s="121"/>
      <c r="K67" s="297"/>
      <c r="L67" s="297"/>
      <c r="M67" s="297"/>
    </row>
    <row r="68" spans="1:15" ht="15" customHeight="1">
      <c r="A68" s="237">
        <v>11</v>
      </c>
      <c r="B68" s="119" t="s">
        <v>300</v>
      </c>
      <c r="C68" s="120"/>
      <c r="D68" s="120"/>
      <c r="E68" s="121"/>
      <c r="F68" s="121"/>
      <c r="G68" s="122"/>
      <c r="H68" s="122"/>
      <c r="I68" s="121"/>
      <c r="J68" s="121"/>
      <c r="K68" s="297"/>
      <c r="L68" s="297"/>
      <c r="M68" s="297"/>
    </row>
    <row r="69" spans="1:15" ht="15" customHeight="1">
      <c r="A69" s="237">
        <v>12</v>
      </c>
      <c r="B69" s="119" t="s">
        <v>301</v>
      </c>
      <c r="C69" s="120"/>
      <c r="D69" s="120"/>
      <c r="E69" s="121"/>
      <c r="F69" s="121"/>
      <c r="G69" s="122"/>
      <c r="H69" s="122"/>
      <c r="I69" s="121"/>
      <c r="J69" s="121"/>
      <c r="K69" s="297"/>
      <c r="L69" s="297"/>
      <c r="M69" s="297"/>
    </row>
    <row r="70" spans="1:15" ht="15" customHeight="1">
      <c r="A70" s="237">
        <v>13</v>
      </c>
      <c r="B70" s="119" t="s">
        <v>302</v>
      </c>
      <c r="C70" s="120"/>
      <c r="D70" s="120"/>
      <c r="E70" s="121"/>
      <c r="F70" s="121"/>
      <c r="G70" s="122"/>
      <c r="H70" s="122"/>
      <c r="I70" s="121"/>
      <c r="J70" s="121"/>
      <c r="K70" s="297"/>
      <c r="L70" s="297"/>
      <c r="M70" s="297"/>
    </row>
    <row r="71" spans="1:15" ht="15" customHeight="1">
      <c r="A71" s="237">
        <v>14</v>
      </c>
      <c r="B71" s="119" t="s">
        <v>461</v>
      </c>
      <c r="C71" s="120"/>
      <c r="D71" s="120"/>
      <c r="E71" s="121"/>
      <c r="F71" s="121"/>
      <c r="G71" s="122"/>
      <c r="H71" s="122"/>
      <c r="I71" s="121"/>
      <c r="J71" s="121"/>
      <c r="K71" s="297"/>
      <c r="L71" s="297"/>
      <c r="M71" s="297"/>
    </row>
    <row r="72" spans="1:15" ht="15" customHeight="1">
      <c r="A72" s="237">
        <v>15</v>
      </c>
      <c r="B72" s="119" t="s">
        <v>462</v>
      </c>
      <c r="C72" s="120"/>
      <c r="D72" s="120"/>
      <c r="E72" s="121"/>
      <c r="F72" s="121"/>
      <c r="G72" s="122"/>
      <c r="H72" s="122"/>
      <c r="I72" s="121"/>
      <c r="J72" s="121"/>
      <c r="K72" s="297"/>
      <c r="L72" s="297"/>
      <c r="M72" s="297"/>
    </row>
    <row r="73" spans="1:15" ht="15" customHeight="1">
      <c r="A73" s="237">
        <v>16</v>
      </c>
      <c r="B73" s="119" t="s">
        <v>463</v>
      </c>
      <c r="C73" s="120"/>
      <c r="D73" s="120"/>
      <c r="E73" s="121"/>
      <c r="F73" s="121"/>
      <c r="G73" s="122"/>
      <c r="H73" s="122"/>
      <c r="I73" s="121"/>
      <c r="J73" s="121"/>
      <c r="K73" s="297"/>
      <c r="L73" s="297"/>
      <c r="M73" s="297"/>
    </row>
    <row r="74" spans="1:15" s="236" customFormat="1" ht="25.5" customHeight="1">
      <c r="B74" s="238" t="s">
        <v>464</v>
      </c>
      <c r="C74" s="239"/>
      <c r="D74" s="239"/>
      <c r="E74" s="239"/>
      <c r="F74" s="239"/>
      <c r="G74" s="239"/>
      <c r="H74" s="239"/>
      <c r="I74" s="239"/>
      <c r="J74" s="239"/>
      <c r="K74" s="239"/>
      <c r="L74" s="239"/>
      <c r="M74" s="239"/>
    </row>
    <row r="75" spans="1:15" s="236" customFormat="1" ht="51.75" customHeight="1">
      <c r="A75" s="300" t="s">
        <v>283</v>
      </c>
      <c r="B75" s="300"/>
      <c r="C75" s="218" t="s">
        <v>290</v>
      </c>
      <c r="D75" s="218" t="s">
        <v>284</v>
      </c>
      <c r="E75" s="218" t="s">
        <v>289</v>
      </c>
      <c r="F75" s="218" t="s">
        <v>452</v>
      </c>
      <c r="G75" s="218" t="s">
        <v>285</v>
      </c>
      <c r="H75" s="218" t="s">
        <v>286</v>
      </c>
      <c r="I75" s="218" t="s">
        <v>453</v>
      </c>
      <c r="J75" s="218" t="s">
        <v>465</v>
      </c>
      <c r="K75" s="218" t="s">
        <v>466</v>
      </c>
      <c r="L75" s="218" t="s">
        <v>467</v>
      </c>
      <c r="M75" s="218" t="s">
        <v>468</v>
      </c>
      <c r="N75" s="218" t="s">
        <v>469</v>
      </c>
      <c r="O75" s="257" t="s">
        <v>470</v>
      </c>
    </row>
    <row r="76" spans="1:15" ht="15" customHeight="1">
      <c r="A76" s="305" t="s">
        <v>471</v>
      </c>
      <c r="B76" s="306"/>
      <c r="C76" s="306"/>
      <c r="D76" s="306"/>
      <c r="E76" s="306"/>
      <c r="F76" s="306"/>
      <c r="G76" s="306"/>
      <c r="H76" s="306"/>
      <c r="I76" s="306"/>
      <c r="J76" s="306"/>
      <c r="K76" s="306"/>
      <c r="L76" s="306"/>
      <c r="M76" s="306"/>
      <c r="N76" s="306"/>
      <c r="O76" s="123"/>
    </row>
    <row r="77" spans="1:15" ht="15" customHeight="1">
      <c r="A77" s="237">
        <v>17</v>
      </c>
      <c r="B77" s="119" t="s">
        <v>472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>J77*1+K77*1.3+L77*1.5+M77*2+N77*3</f>
        <v>0</v>
      </c>
    </row>
    <row r="78" spans="1:15" ht="15" customHeight="1">
      <c r="A78" s="237">
        <v>18</v>
      </c>
      <c r="B78" s="119" t="s">
        <v>473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ref="O78:O124" si="1">J78*1+K78*1.3+L78*1.5+M78*2+N78*3</f>
        <v>0</v>
      </c>
    </row>
    <row r="79" spans="1:15" ht="15" customHeight="1">
      <c r="A79" s="237">
        <v>19</v>
      </c>
      <c r="B79" s="119" t="s">
        <v>474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20</v>
      </c>
      <c r="B80" s="119" t="s">
        <v>475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ht="15" customHeight="1">
      <c r="A81" s="237">
        <v>21</v>
      </c>
      <c r="B81" s="119" t="s">
        <v>476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22</v>
      </c>
      <c r="B82" s="124" t="s">
        <v>477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23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24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s="242" customFormat="1" ht="15" customHeight="1">
      <c r="A85" s="237">
        <v>25</v>
      </c>
      <c r="B85" s="124" t="s">
        <v>478</v>
      </c>
      <c r="C85" s="120"/>
      <c r="D85" s="120"/>
      <c r="E85" s="121"/>
      <c r="F85" s="121"/>
      <c r="G85" s="122"/>
      <c r="H85" s="122"/>
      <c r="I85" s="121"/>
      <c r="J85" s="121"/>
      <c r="K85" s="240"/>
      <c r="L85" s="240"/>
      <c r="M85" s="240"/>
      <c r="N85" s="240"/>
      <c r="O85" s="241">
        <f t="shared" si="1"/>
        <v>0</v>
      </c>
    </row>
    <row r="86" spans="1:16" ht="15" customHeight="1">
      <c r="A86" s="305" t="s">
        <v>1087</v>
      </c>
      <c r="B86" s="306"/>
      <c r="C86" s="306"/>
      <c r="D86" s="306"/>
      <c r="E86" s="306"/>
      <c r="F86" s="306"/>
      <c r="G86" s="306"/>
      <c r="H86" s="306"/>
      <c r="I86" s="306"/>
      <c r="J86" s="306"/>
      <c r="K86" s="306"/>
      <c r="L86" s="306"/>
      <c r="M86" s="306"/>
      <c r="N86" s="306"/>
      <c r="O86" s="241">
        <f t="shared" si="1"/>
        <v>0</v>
      </c>
    </row>
    <row r="87" spans="1:16" s="242" customFormat="1" ht="17.25" customHeight="1">
      <c r="A87" s="237">
        <v>26</v>
      </c>
      <c r="B87" s="124" t="s">
        <v>479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</row>
    <row r="88" spans="1:16" s="242" customFormat="1" ht="17.25" customHeight="1">
      <c r="A88" s="237">
        <v>27</v>
      </c>
      <c r="B88" s="124" t="s">
        <v>421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  <c r="P88" s="259"/>
    </row>
    <row r="89" spans="1:16" s="242" customFormat="1" ht="17.25" customHeight="1">
      <c r="A89" s="237">
        <v>28</v>
      </c>
      <c r="B89" s="124" t="s">
        <v>480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29</v>
      </c>
      <c r="B90" s="124" t="s">
        <v>422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customHeight="1">
      <c r="A91" s="237">
        <v>30</v>
      </c>
      <c r="B91" s="124" t="s">
        <v>423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31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32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s="242" customFormat="1" ht="17.25" customHeight="1">
      <c r="A94" s="237">
        <v>33</v>
      </c>
      <c r="B94" s="124" t="s">
        <v>478</v>
      </c>
      <c r="C94" s="120"/>
      <c r="D94" s="120"/>
      <c r="E94" s="121"/>
      <c r="F94" s="121"/>
      <c r="G94" s="122"/>
      <c r="H94" s="122"/>
      <c r="I94" s="121"/>
      <c r="J94" s="121"/>
      <c r="K94" s="243"/>
      <c r="L94" s="243"/>
      <c r="M94" s="243"/>
      <c r="N94" s="243"/>
      <c r="O94" s="241">
        <f t="shared" si="1"/>
        <v>0</v>
      </c>
    </row>
    <row r="95" spans="1:16" ht="15" customHeight="1">
      <c r="A95" s="305" t="s">
        <v>481</v>
      </c>
      <c r="B95" s="306"/>
      <c r="C95" s="306"/>
      <c r="D95" s="306"/>
      <c r="E95" s="306"/>
      <c r="F95" s="306"/>
      <c r="G95" s="306"/>
      <c r="H95" s="306"/>
      <c r="I95" s="306"/>
      <c r="J95" s="306"/>
      <c r="K95" s="306"/>
      <c r="L95" s="306"/>
      <c r="M95" s="306"/>
      <c r="N95" s="306"/>
      <c r="O95" s="241">
        <f t="shared" si="1"/>
        <v>0</v>
      </c>
    </row>
    <row r="96" spans="1:16" s="242" customFormat="1" ht="15" customHeight="1">
      <c r="A96" s="237">
        <v>34</v>
      </c>
      <c r="B96" s="124" t="s">
        <v>417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35</v>
      </c>
      <c r="B97" s="124" t="s">
        <v>482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36</v>
      </c>
      <c r="B98" s="124" t="s">
        <v>483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37</v>
      </c>
      <c r="B99" s="124" t="s">
        <v>484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38</v>
      </c>
      <c r="B100" s="124" t="s">
        <v>433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39</v>
      </c>
      <c r="B101" s="124" t="s">
        <v>485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40</v>
      </c>
      <c r="B102" s="124" t="s">
        <v>486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s="242" customFormat="1" ht="15" customHeight="1">
      <c r="A103" s="237">
        <v>41</v>
      </c>
      <c r="B103" s="124" t="s">
        <v>487</v>
      </c>
      <c r="C103" s="120"/>
      <c r="D103" s="120"/>
      <c r="E103" s="121"/>
      <c r="F103" s="121"/>
      <c r="G103" s="122"/>
      <c r="H103" s="122"/>
      <c r="I103" s="121"/>
      <c r="J103" s="121"/>
      <c r="K103" s="243"/>
      <c r="L103" s="243"/>
      <c r="M103" s="243"/>
      <c r="N103" s="243"/>
      <c r="O103" s="241">
        <f t="shared" si="1"/>
        <v>0</v>
      </c>
    </row>
    <row r="104" spans="1:15" ht="15" customHeight="1">
      <c r="A104" s="305" t="s">
        <v>488</v>
      </c>
      <c r="B104" s="306"/>
      <c r="C104" s="306"/>
      <c r="D104" s="306"/>
      <c r="E104" s="306"/>
      <c r="F104" s="306"/>
      <c r="G104" s="306"/>
      <c r="H104" s="306"/>
      <c r="I104" s="306"/>
      <c r="J104" s="306"/>
      <c r="K104" s="306"/>
      <c r="L104" s="306"/>
      <c r="M104" s="306"/>
      <c r="N104" s="306"/>
      <c r="O104" s="241">
        <f t="shared" si="1"/>
        <v>0</v>
      </c>
    </row>
    <row r="105" spans="1:15" s="242" customFormat="1">
      <c r="A105" s="237">
        <v>42</v>
      </c>
      <c r="B105" s="124" t="s">
        <v>411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 t="shared" si="1"/>
        <v>0</v>
      </c>
    </row>
    <row r="106" spans="1:15" s="242" customFormat="1" ht="15" customHeight="1">
      <c r="A106" s="237">
        <v>43</v>
      </c>
      <c r="B106" s="124" t="s">
        <v>489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>J106*1+K106*1.3+L106*1.5+M106*2+N106*3</f>
        <v>0</v>
      </c>
    </row>
    <row r="107" spans="1:15" s="242" customFormat="1" ht="15" customHeight="1">
      <c r="A107" s="237">
        <v>44</v>
      </c>
      <c r="B107" s="124" t="s">
        <v>436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45</v>
      </c>
      <c r="B108" s="124" t="s">
        <v>490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237">
        <v>46</v>
      </c>
      <c r="B109" s="124" t="s">
        <v>491</v>
      </c>
      <c r="C109" s="120"/>
      <c r="D109" s="120"/>
      <c r="E109" s="121"/>
      <c r="F109" s="121"/>
      <c r="G109" s="122"/>
      <c r="H109" s="122"/>
      <c r="I109" s="121"/>
      <c r="J109" s="121"/>
      <c r="K109" s="243"/>
      <c r="L109" s="243"/>
      <c r="M109" s="243"/>
      <c r="N109" s="243"/>
      <c r="O109" s="241">
        <f t="shared" si="1"/>
        <v>0</v>
      </c>
    </row>
    <row r="110" spans="1:15" s="242" customFormat="1" ht="15" customHeight="1">
      <c r="A110" s="307" t="s">
        <v>492</v>
      </c>
      <c r="B110" s="308"/>
      <c r="C110" s="308"/>
      <c r="D110" s="308"/>
      <c r="E110" s="308"/>
      <c r="F110" s="308"/>
      <c r="G110" s="308"/>
      <c r="H110" s="308"/>
      <c r="I110" s="308"/>
      <c r="J110" s="308"/>
      <c r="K110" s="308"/>
      <c r="L110" s="308"/>
      <c r="M110" s="308"/>
      <c r="N110" s="308"/>
      <c r="O110" s="241">
        <f t="shared" si="1"/>
        <v>0</v>
      </c>
    </row>
    <row r="111" spans="1:15" s="242" customFormat="1" ht="18.75" customHeight="1">
      <c r="A111" s="237">
        <v>47</v>
      </c>
      <c r="B111" s="124" t="s">
        <v>493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48</v>
      </c>
      <c r="B112" s="124" t="s">
        <v>408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49</v>
      </c>
      <c r="B113" s="124" t="s">
        <v>295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8.75" customHeight="1">
      <c r="A114" s="237">
        <v>50</v>
      </c>
      <c r="B114" s="124" t="s">
        <v>494</v>
      </c>
      <c r="C114" s="120"/>
      <c r="D114" s="120"/>
      <c r="E114" s="121"/>
      <c r="F114" s="121"/>
      <c r="G114" s="122"/>
      <c r="H114" s="122"/>
      <c r="I114" s="121"/>
      <c r="J114" s="121"/>
      <c r="K114" s="243"/>
      <c r="L114" s="243"/>
      <c r="M114" s="243"/>
      <c r="N114" s="243"/>
      <c r="O114" s="241">
        <f t="shared" si="1"/>
        <v>0</v>
      </c>
    </row>
    <row r="115" spans="1:15" s="242" customFormat="1" ht="15" customHeight="1">
      <c r="A115" s="307" t="s">
        <v>495</v>
      </c>
      <c r="B115" s="308"/>
      <c r="C115" s="308"/>
      <c r="D115" s="308"/>
      <c r="E115" s="308"/>
      <c r="F115" s="308"/>
      <c r="G115" s="308"/>
      <c r="H115" s="308"/>
      <c r="I115" s="308"/>
      <c r="J115" s="308"/>
      <c r="K115" s="308"/>
      <c r="L115" s="308"/>
      <c r="M115" s="308"/>
      <c r="N115" s="308"/>
      <c r="O115" s="241">
        <f t="shared" si="1"/>
        <v>0</v>
      </c>
    </row>
    <row r="116" spans="1:15" s="242" customFormat="1" ht="20.25" customHeight="1">
      <c r="A116" s="237">
        <v>51</v>
      </c>
      <c r="B116" s="124" t="s">
        <v>426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52</v>
      </c>
      <c r="B117" s="124" t="s">
        <v>496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53</v>
      </c>
      <c r="B118" s="124" t="s">
        <v>430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20.25" customHeight="1">
      <c r="A119" s="237">
        <v>54</v>
      </c>
      <c r="B119" s="124" t="s">
        <v>497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55</v>
      </c>
      <c r="B120" s="124" t="s">
        <v>434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56</v>
      </c>
      <c r="B121" s="124" t="s">
        <v>498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57</v>
      </c>
      <c r="B122" s="124" t="s">
        <v>499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58</v>
      </c>
      <c r="B123" s="124" t="s">
        <v>439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18.75" customHeight="1">
      <c r="A124" s="237">
        <v>59</v>
      </c>
      <c r="B124" s="124" t="s">
        <v>500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>
        <f t="shared" si="1"/>
        <v>0</v>
      </c>
    </row>
    <row r="125" spans="1:15" s="242" customFormat="1" ht="31.5">
      <c r="A125" s="237">
        <v>60</v>
      </c>
      <c r="B125" s="124" t="s">
        <v>1084</v>
      </c>
      <c r="C125" s="120"/>
      <c r="D125" s="120"/>
      <c r="E125" s="121"/>
      <c r="F125" s="121"/>
      <c r="G125" s="122"/>
      <c r="H125" s="122"/>
      <c r="I125" s="121"/>
      <c r="J125" s="121"/>
      <c r="K125" s="243"/>
      <c r="L125" s="243"/>
      <c r="M125" s="243"/>
      <c r="N125" s="243"/>
      <c r="O125" s="241"/>
    </row>
    <row r="126" spans="1:15">
      <c r="A126" s="302" t="s">
        <v>501</v>
      </c>
      <c r="B126" s="302"/>
      <c r="C126" s="125">
        <f t="shared" ref="C126:K126" si="2">SUM(C116:C125,C111:C114,C105:C109,C96:C103,C87:C94,C77:C85,C58:C73)</f>
        <v>0</v>
      </c>
      <c r="D126" s="125">
        <f t="shared" si="2"/>
        <v>0</v>
      </c>
      <c r="E126" s="125">
        <f t="shared" si="2"/>
        <v>0</v>
      </c>
      <c r="F126" s="125">
        <f t="shared" si="2"/>
        <v>0</v>
      </c>
      <c r="G126" s="125">
        <f t="shared" si="2"/>
        <v>0</v>
      </c>
      <c r="H126" s="125">
        <f>SUM(H116:H125,H111:H114,H105:H109,H96:H103,H87:H94,H77:H85,H58:H73)</f>
        <v>0</v>
      </c>
      <c r="I126" s="125">
        <f t="shared" si="2"/>
        <v>0</v>
      </c>
      <c r="J126" s="125">
        <f t="shared" si="2"/>
        <v>0</v>
      </c>
      <c r="K126" s="125">
        <f t="shared" si="2"/>
        <v>0</v>
      </c>
      <c r="L126" s="125"/>
      <c r="M126" s="125"/>
      <c r="N126" s="125"/>
      <c r="O126" s="125">
        <f>SUM(O77:O125)</f>
        <v>0</v>
      </c>
    </row>
    <row r="127" spans="1:15" hidden="1">
      <c r="A127" s="244"/>
      <c r="B127" s="126" t="s">
        <v>502</v>
      </c>
      <c r="C127" s="236"/>
      <c r="D127" s="236"/>
      <c r="E127" s="236"/>
      <c r="F127" s="236"/>
      <c r="G127" s="236"/>
      <c r="H127" s="236"/>
      <c r="I127" s="236"/>
    </row>
    <row r="128" spans="1:15" hidden="1">
      <c r="A128" s="227"/>
      <c r="B128" s="126" t="s">
        <v>503</v>
      </c>
    </row>
    <row r="129" spans="1:13" hidden="1">
      <c r="A129" s="227"/>
      <c r="B129" s="127" t="s">
        <v>504</v>
      </c>
    </row>
    <row r="130" spans="1:13" hidden="1">
      <c r="A130" s="245"/>
      <c r="B130" s="127" t="s">
        <v>505</v>
      </c>
    </row>
    <row r="131" spans="1:13" ht="6" customHeight="1">
      <c r="A131" s="232"/>
      <c r="B131" s="127"/>
    </row>
    <row r="132" spans="1:13">
      <c r="A132" s="232"/>
      <c r="B132" s="127" t="s">
        <v>505</v>
      </c>
    </row>
    <row r="133" spans="1:13" ht="6" customHeight="1">
      <c r="A133" s="232"/>
      <c r="B133" s="127"/>
    </row>
    <row r="134" spans="1:13">
      <c r="A134" s="232"/>
      <c r="B134" s="104" t="s">
        <v>506</v>
      </c>
    </row>
    <row r="135" spans="1:13" ht="4.5" customHeight="1">
      <c r="A135" s="232"/>
    </row>
    <row r="136" spans="1:13" ht="47.25" customHeight="1">
      <c r="A136" s="300" t="s">
        <v>271</v>
      </c>
      <c r="B136" s="300"/>
      <c r="C136" s="260" t="s">
        <v>290</v>
      </c>
      <c r="D136" s="218" t="s">
        <v>284</v>
      </c>
      <c r="E136" s="218" t="s">
        <v>289</v>
      </c>
      <c r="F136" s="218" t="s">
        <v>452</v>
      </c>
      <c r="G136" s="218" t="s">
        <v>285</v>
      </c>
      <c r="H136" s="218" t="s">
        <v>286</v>
      </c>
      <c r="I136" s="218" t="s">
        <v>453</v>
      </c>
      <c r="J136" s="218" t="s">
        <v>454</v>
      </c>
      <c r="K136" s="300" t="s">
        <v>455</v>
      </c>
      <c r="L136" s="300"/>
      <c r="M136" s="300"/>
    </row>
    <row r="137" spans="1:13" ht="15" customHeight="1">
      <c r="A137" s="303">
        <v>1</v>
      </c>
      <c r="B137" s="303"/>
      <c r="C137" s="221">
        <v>2</v>
      </c>
      <c r="D137" s="221" t="s">
        <v>456</v>
      </c>
      <c r="E137" s="221">
        <v>4</v>
      </c>
      <c r="F137" s="221">
        <v>5</v>
      </c>
      <c r="G137" s="221" t="s">
        <v>457</v>
      </c>
      <c r="H137" s="221" t="s">
        <v>458</v>
      </c>
      <c r="I137" s="221">
        <v>8</v>
      </c>
      <c r="J137" s="221">
        <v>9</v>
      </c>
      <c r="K137" s="303">
        <v>10</v>
      </c>
      <c r="L137" s="303"/>
      <c r="M137" s="303"/>
    </row>
    <row r="138" spans="1:13" s="222" customFormat="1" ht="18.75" customHeight="1">
      <c r="A138" s="237">
        <v>1</v>
      </c>
      <c r="B138" s="128" t="s">
        <v>274</v>
      </c>
      <c r="C138" s="120"/>
      <c r="D138" s="120"/>
      <c r="E138" s="121"/>
      <c r="F138" s="121"/>
      <c r="G138" s="122"/>
      <c r="H138" s="122"/>
      <c r="I138" s="121"/>
      <c r="J138" s="121"/>
      <c r="K138" s="304"/>
      <c r="L138" s="304"/>
      <c r="M138" s="304"/>
    </row>
    <row r="139" spans="1:13" s="222" customFormat="1" ht="32.25" customHeight="1">
      <c r="A139" s="237">
        <v>2</v>
      </c>
      <c r="B139" s="128" t="s">
        <v>275</v>
      </c>
      <c r="C139" s="120"/>
      <c r="D139" s="120"/>
      <c r="E139" s="121"/>
      <c r="F139" s="121"/>
      <c r="G139" s="122"/>
      <c r="H139" s="122"/>
      <c r="I139" s="121"/>
      <c r="J139" s="121"/>
      <c r="K139" s="309"/>
      <c r="L139" s="310"/>
      <c r="M139" s="310"/>
    </row>
    <row r="140" spans="1:13" s="222" customFormat="1">
      <c r="A140" s="237">
        <v>3</v>
      </c>
      <c r="B140" s="128" t="s">
        <v>277</v>
      </c>
      <c r="C140" s="120"/>
      <c r="D140" s="120"/>
      <c r="E140" s="121"/>
      <c r="F140" s="121"/>
      <c r="G140" s="122"/>
      <c r="H140" s="122"/>
      <c r="I140" s="121"/>
      <c r="J140" s="121"/>
      <c r="K140" s="309"/>
      <c r="L140" s="310"/>
      <c r="M140" s="310"/>
    </row>
    <row r="141" spans="1:13" s="222" customFormat="1" ht="17.25" customHeight="1">
      <c r="A141" s="237">
        <v>4</v>
      </c>
      <c r="B141" s="128" t="s">
        <v>273</v>
      </c>
      <c r="C141" s="120"/>
      <c r="D141" s="120"/>
      <c r="E141" s="121"/>
      <c r="F141" s="121"/>
      <c r="G141" s="122"/>
      <c r="H141" s="122"/>
      <c r="I141" s="121"/>
      <c r="J141" s="121"/>
      <c r="K141" s="304"/>
      <c r="L141" s="304"/>
      <c r="M141" s="304"/>
    </row>
    <row r="142" spans="1:13" s="222" customFormat="1" ht="17.25" customHeight="1">
      <c r="A142" s="237">
        <v>5</v>
      </c>
      <c r="B142" s="128" t="s">
        <v>276</v>
      </c>
      <c r="C142" s="120"/>
      <c r="D142" s="120"/>
      <c r="E142" s="121"/>
      <c r="F142" s="121"/>
      <c r="G142" s="122"/>
      <c r="H142" s="122"/>
      <c r="I142" s="121"/>
      <c r="J142" s="121"/>
      <c r="K142" s="304"/>
      <c r="L142" s="304"/>
      <c r="M142" s="304"/>
    </row>
    <row r="143" spans="1:13" s="222" customFormat="1" ht="17.25" customHeight="1">
      <c r="A143" s="237">
        <v>6</v>
      </c>
      <c r="B143" s="128" t="s">
        <v>365</v>
      </c>
      <c r="C143" s="120"/>
      <c r="D143" s="120"/>
      <c r="E143" s="121"/>
      <c r="F143" s="121"/>
      <c r="G143" s="122"/>
      <c r="H143" s="122"/>
      <c r="I143" s="121"/>
      <c r="J143" s="121"/>
      <c r="K143" s="304"/>
      <c r="L143" s="304"/>
      <c r="M143" s="304"/>
    </row>
    <row r="144" spans="1:13" s="222" customFormat="1" ht="17.25" customHeight="1">
      <c r="A144" s="237">
        <v>7</v>
      </c>
      <c r="B144" s="129" t="s">
        <v>278</v>
      </c>
      <c r="C144" s="120"/>
      <c r="D144" s="120"/>
      <c r="E144" s="121"/>
      <c r="F144" s="121"/>
      <c r="G144" s="122"/>
      <c r="H144" s="122"/>
      <c r="I144" s="121"/>
      <c r="J144" s="121"/>
      <c r="K144" s="304"/>
      <c r="L144" s="304"/>
      <c r="M144" s="304"/>
    </row>
    <row r="145" spans="1:13" s="222" customFormat="1" ht="17.25" customHeight="1">
      <c r="A145" s="237">
        <v>8</v>
      </c>
      <c r="B145" s="128" t="s">
        <v>280</v>
      </c>
      <c r="C145" s="120"/>
      <c r="D145" s="120"/>
      <c r="E145" s="121"/>
      <c r="F145" s="121"/>
      <c r="G145" s="122"/>
      <c r="H145" s="122"/>
      <c r="I145" s="121"/>
      <c r="J145" s="121"/>
      <c r="K145" s="304"/>
      <c r="L145" s="304"/>
      <c r="M145" s="304"/>
    </row>
    <row r="146" spans="1:13" s="222" customFormat="1" ht="17.25" customHeight="1">
      <c r="A146" s="237">
        <v>9</v>
      </c>
      <c r="B146" s="128" t="s">
        <v>279</v>
      </c>
      <c r="C146" s="120"/>
      <c r="D146" s="120"/>
      <c r="E146" s="121"/>
      <c r="F146" s="121"/>
      <c r="G146" s="122"/>
      <c r="H146" s="122"/>
      <c r="I146" s="121"/>
      <c r="J146" s="121"/>
      <c r="K146" s="304"/>
      <c r="L146" s="304"/>
      <c r="M146" s="304"/>
    </row>
    <row r="147" spans="1:13" s="222" customFormat="1" ht="17.25" customHeight="1">
      <c r="A147" s="237">
        <v>10</v>
      </c>
      <c r="B147" s="128" t="s">
        <v>507</v>
      </c>
      <c r="C147" s="120"/>
      <c r="D147" s="120"/>
      <c r="E147" s="121"/>
      <c r="F147" s="121"/>
      <c r="G147" s="122"/>
      <c r="H147" s="122"/>
      <c r="I147" s="121"/>
      <c r="J147" s="121"/>
      <c r="K147" s="304"/>
      <c r="L147" s="304"/>
      <c r="M147" s="304"/>
    </row>
    <row r="148" spans="1:13" s="222" customFormat="1" ht="17.25" customHeight="1">
      <c r="A148" s="237">
        <v>11</v>
      </c>
      <c r="B148" s="128" t="s">
        <v>508</v>
      </c>
      <c r="C148" s="120"/>
      <c r="D148" s="120"/>
      <c r="E148" s="121"/>
      <c r="F148" s="121"/>
      <c r="G148" s="122"/>
      <c r="H148" s="122"/>
      <c r="I148" s="121"/>
      <c r="J148" s="121"/>
      <c r="K148" s="304"/>
      <c r="L148" s="304"/>
      <c r="M148" s="304"/>
    </row>
    <row r="149" spans="1:13" s="222" customFormat="1" ht="17.25" customHeight="1">
      <c r="A149" s="237">
        <v>12</v>
      </c>
      <c r="B149" s="128" t="s">
        <v>509</v>
      </c>
      <c r="C149" s="120"/>
      <c r="D149" s="120"/>
      <c r="E149" s="121"/>
      <c r="F149" s="121"/>
      <c r="G149" s="122"/>
      <c r="H149" s="122"/>
      <c r="I149" s="121"/>
      <c r="J149" s="121"/>
      <c r="K149" s="304"/>
      <c r="L149" s="304"/>
      <c r="M149" s="304"/>
    </row>
    <row r="150" spans="1:13" s="222" customFormat="1" ht="17.25" customHeight="1">
      <c r="A150" s="237">
        <v>13</v>
      </c>
      <c r="B150" s="128" t="s">
        <v>510</v>
      </c>
      <c r="C150" s="120"/>
      <c r="D150" s="120"/>
      <c r="E150" s="121"/>
      <c r="F150" s="121"/>
      <c r="G150" s="122"/>
      <c r="H150" s="122"/>
      <c r="I150" s="121"/>
      <c r="J150" s="121"/>
      <c r="K150" s="304"/>
      <c r="L150" s="304"/>
      <c r="M150" s="304"/>
    </row>
    <row r="151" spans="1:13" s="222" customFormat="1" ht="17.25" customHeight="1">
      <c r="A151" s="237">
        <v>14</v>
      </c>
      <c r="B151" s="128" t="s">
        <v>434</v>
      </c>
      <c r="C151" s="120"/>
      <c r="D151" s="120"/>
      <c r="E151" s="121"/>
      <c r="F151" s="121"/>
      <c r="G151" s="122"/>
      <c r="H151" s="122"/>
      <c r="I151" s="121"/>
      <c r="J151" s="121"/>
      <c r="K151" s="304"/>
      <c r="L151" s="304"/>
      <c r="M151" s="304"/>
    </row>
    <row r="152" spans="1:13" s="222" customFormat="1" ht="17.25" customHeight="1">
      <c r="A152" s="237">
        <v>15</v>
      </c>
      <c r="B152" s="128" t="s">
        <v>511</v>
      </c>
      <c r="C152" s="120"/>
      <c r="D152" s="120"/>
      <c r="E152" s="121"/>
      <c r="F152" s="121"/>
      <c r="G152" s="122"/>
      <c r="H152" s="122"/>
      <c r="I152" s="121"/>
      <c r="J152" s="121"/>
      <c r="K152" s="304"/>
      <c r="L152" s="304"/>
      <c r="M152" s="304"/>
    </row>
    <row r="153" spans="1:13" s="222" customFormat="1" ht="17.25" customHeight="1">
      <c r="A153" s="237">
        <v>16</v>
      </c>
      <c r="B153" s="128" t="s">
        <v>512</v>
      </c>
      <c r="C153" s="120"/>
      <c r="D153" s="120"/>
      <c r="E153" s="121"/>
      <c r="F153" s="121"/>
      <c r="G153" s="122"/>
      <c r="H153" s="122"/>
      <c r="I153" s="121"/>
      <c r="J153" s="121"/>
      <c r="K153" s="304"/>
      <c r="L153" s="304"/>
      <c r="M153" s="304"/>
    </row>
    <row r="154" spans="1:13" s="222" customFormat="1" ht="17.25" customHeight="1">
      <c r="A154" s="237">
        <v>17</v>
      </c>
      <c r="B154" s="128" t="s">
        <v>513</v>
      </c>
      <c r="C154" s="120"/>
      <c r="D154" s="120"/>
      <c r="E154" s="121"/>
      <c r="F154" s="121"/>
      <c r="G154" s="122"/>
      <c r="H154" s="122"/>
      <c r="I154" s="121"/>
      <c r="J154" s="121"/>
      <c r="K154" s="304"/>
      <c r="L154" s="304"/>
      <c r="M154" s="304"/>
    </row>
    <row r="155" spans="1:13" s="222" customFormat="1" ht="17.25" customHeight="1">
      <c r="A155" s="237">
        <v>18</v>
      </c>
      <c r="B155" s="128" t="s">
        <v>514</v>
      </c>
      <c r="C155" s="120"/>
      <c r="D155" s="120"/>
      <c r="E155" s="121"/>
      <c r="F155" s="121"/>
      <c r="G155" s="122"/>
      <c r="H155" s="122"/>
      <c r="I155" s="121"/>
      <c r="J155" s="121"/>
      <c r="K155" s="304"/>
      <c r="L155" s="304"/>
      <c r="M155" s="304"/>
    </row>
    <row r="156" spans="1:13" s="222" customFormat="1" ht="17.25" customHeight="1">
      <c r="A156" s="237">
        <v>19</v>
      </c>
      <c r="B156" s="128" t="s">
        <v>515</v>
      </c>
      <c r="C156" s="120"/>
      <c r="D156" s="120"/>
      <c r="E156" s="121"/>
      <c r="F156" s="121"/>
      <c r="G156" s="122"/>
      <c r="H156" s="122"/>
      <c r="I156" s="121"/>
      <c r="J156" s="121"/>
      <c r="K156" s="304"/>
      <c r="L156" s="304"/>
      <c r="M156" s="304"/>
    </row>
    <row r="157" spans="1:13" s="222" customFormat="1" ht="17.25" customHeight="1">
      <c r="A157" s="237">
        <v>20</v>
      </c>
      <c r="B157" s="128" t="s">
        <v>516</v>
      </c>
      <c r="C157" s="120"/>
      <c r="D157" s="120"/>
      <c r="E157" s="121"/>
      <c r="F157" s="121"/>
      <c r="G157" s="122"/>
      <c r="H157" s="122"/>
      <c r="I157" s="121"/>
      <c r="J157" s="121"/>
      <c r="K157" s="304"/>
      <c r="L157" s="304"/>
      <c r="M157" s="304"/>
    </row>
    <row r="158" spans="1:13" s="222" customFormat="1" ht="17.25" customHeight="1">
      <c r="A158" s="237">
        <v>21</v>
      </c>
      <c r="B158" s="128" t="s">
        <v>517</v>
      </c>
      <c r="C158" s="120"/>
      <c r="D158" s="120"/>
      <c r="E158" s="121"/>
      <c r="F158" s="121"/>
      <c r="G158" s="122"/>
      <c r="H158" s="122"/>
      <c r="I158" s="121"/>
      <c r="J158" s="121"/>
      <c r="K158" s="304"/>
      <c r="L158" s="304"/>
      <c r="M158" s="304"/>
    </row>
    <row r="159" spans="1:13" s="222" customFormat="1" ht="17.25" customHeight="1">
      <c r="A159" s="237">
        <v>22</v>
      </c>
      <c r="B159" s="128" t="s">
        <v>518</v>
      </c>
      <c r="C159" s="120"/>
      <c r="D159" s="120"/>
      <c r="E159" s="121"/>
      <c r="F159" s="121"/>
      <c r="G159" s="122"/>
      <c r="H159" s="122"/>
      <c r="I159" s="121"/>
      <c r="J159" s="121"/>
      <c r="K159" s="304"/>
      <c r="L159" s="304"/>
      <c r="M159" s="304"/>
    </row>
    <row r="160" spans="1:13" s="222" customFormat="1" ht="17.25" customHeight="1">
      <c r="A160" s="237">
        <v>23</v>
      </c>
      <c r="B160" s="128" t="s">
        <v>519</v>
      </c>
      <c r="C160" s="120"/>
      <c r="D160" s="120"/>
      <c r="E160" s="121"/>
      <c r="F160" s="121"/>
      <c r="G160" s="122"/>
      <c r="H160" s="122"/>
      <c r="I160" s="121"/>
      <c r="J160" s="121"/>
      <c r="K160" s="304"/>
      <c r="L160" s="304"/>
      <c r="M160" s="304"/>
    </row>
    <row r="161" spans="1:13" s="222" customFormat="1" ht="17.25" customHeight="1">
      <c r="A161" s="237">
        <v>24</v>
      </c>
      <c r="B161" s="128" t="s">
        <v>520</v>
      </c>
      <c r="C161" s="120"/>
      <c r="D161" s="120"/>
      <c r="E161" s="121"/>
      <c r="F161" s="121"/>
      <c r="G161" s="122"/>
      <c r="H161" s="122"/>
      <c r="I161" s="121"/>
      <c r="J161" s="121"/>
      <c r="K161" s="304"/>
      <c r="L161" s="304"/>
      <c r="M161" s="304"/>
    </row>
    <row r="162" spans="1:13" s="222" customFormat="1" ht="17.25" customHeight="1">
      <c r="A162" s="237">
        <v>25</v>
      </c>
      <c r="B162" s="128" t="s">
        <v>521</v>
      </c>
      <c r="C162" s="120"/>
      <c r="D162" s="120">
        <v>1</v>
      </c>
      <c r="E162" s="121">
        <v>0</v>
      </c>
      <c r="F162" s="121">
        <v>0</v>
      </c>
      <c r="G162" s="122"/>
      <c r="H162" s="122"/>
      <c r="I162" s="121">
        <v>1</v>
      </c>
      <c r="J162" s="121"/>
      <c r="K162" s="304"/>
      <c r="L162" s="304"/>
      <c r="M162" s="304"/>
    </row>
    <row r="163" spans="1:13" s="222" customFormat="1" ht="17.25" customHeight="1">
      <c r="A163" s="237">
        <v>26</v>
      </c>
      <c r="B163" s="128" t="s">
        <v>522</v>
      </c>
      <c r="C163" s="120"/>
      <c r="D163" s="120">
        <v>2</v>
      </c>
      <c r="E163" s="121">
        <v>1</v>
      </c>
      <c r="F163" s="121">
        <v>0</v>
      </c>
      <c r="G163" s="122"/>
      <c r="H163" s="122"/>
      <c r="I163" s="121">
        <v>1</v>
      </c>
      <c r="J163" s="121"/>
      <c r="K163" s="304"/>
      <c r="L163" s="304"/>
      <c r="M163" s="304"/>
    </row>
    <row r="164" spans="1:13" s="222" customFormat="1" ht="17.25" customHeight="1">
      <c r="A164" s="237">
        <v>27</v>
      </c>
      <c r="B164" s="128" t="s">
        <v>518</v>
      </c>
      <c r="C164" s="120"/>
      <c r="D164" s="120"/>
      <c r="E164" s="121"/>
      <c r="F164" s="121"/>
      <c r="G164" s="122"/>
      <c r="H164" s="122"/>
      <c r="I164" s="121"/>
      <c r="J164" s="121"/>
      <c r="K164" s="304"/>
      <c r="L164" s="304"/>
      <c r="M164" s="304"/>
    </row>
    <row r="165" spans="1:13" s="222" customFormat="1" ht="17.25" customHeight="1">
      <c r="A165" s="237">
        <v>28</v>
      </c>
      <c r="B165" s="128" t="s">
        <v>523</v>
      </c>
      <c r="C165" s="120"/>
      <c r="D165" s="120"/>
      <c r="E165" s="121"/>
      <c r="F165" s="121"/>
      <c r="G165" s="122"/>
      <c r="H165" s="122"/>
      <c r="I165" s="121"/>
      <c r="J165" s="121"/>
      <c r="K165" s="304"/>
      <c r="L165" s="304"/>
      <c r="M165" s="304"/>
    </row>
    <row r="166" spans="1:13" s="222" customFormat="1" ht="16.5" customHeight="1">
      <c r="A166" s="237">
        <v>29</v>
      </c>
      <c r="B166" s="128" t="s">
        <v>524</v>
      </c>
      <c r="C166" s="120"/>
      <c r="D166" s="120"/>
      <c r="E166" s="121"/>
      <c r="F166" s="121"/>
      <c r="G166" s="122"/>
      <c r="H166" s="122"/>
      <c r="I166" s="121"/>
      <c r="J166" s="121"/>
      <c r="K166" s="304"/>
      <c r="L166" s="304"/>
      <c r="M166" s="304"/>
    </row>
    <row r="167" spans="1:13" s="222" customFormat="1" ht="16.5" customHeight="1">
      <c r="A167" s="319" t="s">
        <v>501</v>
      </c>
      <c r="B167" s="319"/>
      <c r="C167" s="130">
        <f t="shared" ref="C167:J167" si="3">SUM(C138:C166)</f>
        <v>0</v>
      </c>
      <c r="D167" s="130">
        <f t="shared" si="3"/>
        <v>3</v>
      </c>
      <c r="E167" s="130">
        <f t="shared" si="3"/>
        <v>1</v>
      </c>
      <c r="F167" s="130">
        <f t="shared" si="3"/>
        <v>0</v>
      </c>
      <c r="G167" s="130">
        <f t="shared" si="3"/>
        <v>0</v>
      </c>
      <c r="H167" s="130">
        <f t="shared" si="3"/>
        <v>0</v>
      </c>
      <c r="I167" s="130">
        <f t="shared" si="3"/>
        <v>2</v>
      </c>
      <c r="J167" s="130">
        <f t="shared" si="3"/>
        <v>0</v>
      </c>
      <c r="K167" s="319"/>
      <c r="L167" s="319"/>
      <c r="M167" s="319"/>
    </row>
    <row r="168" spans="1:13" ht="13.5" customHeight="1" thickBot="1">
      <c r="B168" s="117"/>
      <c r="C168" s="236"/>
      <c r="D168" s="236"/>
      <c r="E168" s="236"/>
      <c r="F168" s="236"/>
      <c r="G168" s="236"/>
      <c r="H168" s="236"/>
      <c r="I168" s="236"/>
    </row>
    <row r="169" spans="1:13" s="222" customFormat="1" ht="28.5" customHeight="1">
      <c r="A169" s="242"/>
      <c r="B169" s="131"/>
      <c r="D169" s="311" t="s">
        <v>525</v>
      </c>
      <c r="E169" s="312"/>
      <c r="F169" s="246" t="s">
        <v>526</v>
      </c>
      <c r="G169" s="246" t="s">
        <v>527</v>
      </c>
      <c r="H169" s="246" t="s">
        <v>528</v>
      </c>
      <c r="I169" s="247" t="s">
        <v>529</v>
      </c>
    </row>
    <row r="170" spans="1:13" s="222" customFormat="1" ht="28.5" customHeight="1">
      <c r="A170" s="242"/>
      <c r="D170" s="313" t="s">
        <v>530</v>
      </c>
      <c r="E170" s="314"/>
      <c r="F170" s="132">
        <f>SUM(G170:I170)</f>
        <v>3</v>
      </c>
      <c r="G170" s="132">
        <f>COUNTA(C44:E47)</f>
        <v>0</v>
      </c>
      <c r="H170" s="132">
        <f>D126</f>
        <v>0</v>
      </c>
      <c r="I170" s="133">
        <f>D167</f>
        <v>3</v>
      </c>
    </row>
    <row r="171" spans="1:13" s="222" customFormat="1" ht="28.5" customHeight="1" thickBot="1">
      <c r="A171" s="242"/>
      <c r="D171" s="315" t="s">
        <v>531</v>
      </c>
      <c r="E171" s="316"/>
      <c r="F171" s="134">
        <f>SUM(G171:I171)</f>
        <v>0</v>
      </c>
      <c r="G171" s="134"/>
      <c r="H171" s="134">
        <f>H126</f>
        <v>0</v>
      </c>
      <c r="I171" s="135">
        <f>J167</f>
        <v>0</v>
      </c>
    </row>
    <row r="172" spans="1:13" s="224" customFormat="1">
      <c r="A172" s="136"/>
    </row>
    <row r="173" spans="1:13" s="224" customFormat="1">
      <c r="A173" s="317" t="s">
        <v>532</v>
      </c>
      <c r="B173" s="317"/>
      <c r="C173" s="317"/>
      <c r="D173" s="317"/>
      <c r="E173" s="137"/>
      <c r="H173" s="318" t="str">
        <f ca="1">"Thành phố Hồ Chí Minh, ngày "&amp;DAY(TODAY())&amp;" tháng "&amp;MONTH(TODAY())&amp;" năm "&amp;YEAR(TODAY())</f>
        <v>Thành phố Hồ Chí Minh, ngày 27 tháng 2 năm 2019</v>
      </c>
      <c r="I173" s="318"/>
      <c r="J173" s="318"/>
      <c r="K173" s="318"/>
      <c r="L173" s="318"/>
      <c r="M173" s="318"/>
    </row>
    <row r="174" spans="1:13" s="224" customFormat="1">
      <c r="A174" s="138"/>
      <c r="H174" s="317" t="s">
        <v>533</v>
      </c>
      <c r="I174" s="317"/>
      <c r="J174" s="317"/>
      <c r="K174" s="317"/>
      <c r="L174" s="317"/>
      <c r="M174" s="317"/>
    </row>
    <row r="175" spans="1:13" s="224" customFormat="1">
      <c r="A175" s="138"/>
    </row>
  </sheetData>
  <mergeCells count="110">
    <mergeCell ref="D169:E169"/>
    <mergeCell ref="D170:E170"/>
    <mergeCell ref="D171:E171"/>
    <mergeCell ref="A173:D173"/>
    <mergeCell ref="H173:M173"/>
    <mergeCell ref="H174:M174"/>
    <mergeCell ref="K163:M163"/>
    <mergeCell ref="K164:M164"/>
    <mergeCell ref="K165:M165"/>
    <mergeCell ref="K166:M166"/>
    <mergeCell ref="A167:B167"/>
    <mergeCell ref="K167:M167"/>
    <mergeCell ref="K157:M157"/>
    <mergeCell ref="K158:M158"/>
    <mergeCell ref="K159:M159"/>
    <mergeCell ref="K160:M160"/>
    <mergeCell ref="K161:M161"/>
    <mergeCell ref="K162:M162"/>
    <mergeCell ref="K151:M151"/>
    <mergeCell ref="K152:M152"/>
    <mergeCell ref="K153:M153"/>
    <mergeCell ref="K154:M154"/>
    <mergeCell ref="K155:M155"/>
    <mergeCell ref="K156:M156"/>
    <mergeCell ref="K145:M145"/>
    <mergeCell ref="K146:M146"/>
    <mergeCell ref="K147:M147"/>
    <mergeCell ref="K148:M148"/>
    <mergeCell ref="K149:M149"/>
    <mergeCell ref="K150:M150"/>
    <mergeCell ref="K139:M139"/>
    <mergeCell ref="K140:M140"/>
    <mergeCell ref="K141:M141"/>
    <mergeCell ref="K142:M142"/>
    <mergeCell ref="K143:M143"/>
    <mergeCell ref="K144:M144"/>
    <mergeCell ref="A126:B126"/>
    <mergeCell ref="A136:B136"/>
    <mergeCell ref="K136:M136"/>
    <mergeCell ref="A137:B137"/>
    <mergeCell ref="K137:M137"/>
    <mergeCell ref="K138:M138"/>
    <mergeCell ref="A76:N76"/>
    <mergeCell ref="A86:N86"/>
    <mergeCell ref="A95:N95"/>
    <mergeCell ref="A104:N104"/>
    <mergeCell ref="A110:N110"/>
    <mergeCell ref="A115:N115"/>
    <mergeCell ref="K69:M69"/>
    <mergeCell ref="K70:M70"/>
    <mergeCell ref="K71:M71"/>
    <mergeCell ref="K72:M72"/>
    <mergeCell ref="K73:M73"/>
    <mergeCell ref="A75:B75"/>
    <mergeCell ref="K63:M63"/>
    <mergeCell ref="K64:M64"/>
    <mergeCell ref="K65:M65"/>
    <mergeCell ref="K66:M66"/>
    <mergeCell ref="K67:M67"/>
    <mergeCell ref="K68:M68"/>
    <mergeCell ref="A57:M57"/>
    <mergeCell ref="K58:M58"/>
    <mergeCell ref="K59:M59"/>
    <mergeCell ref="K60:M60"/>
    <mergeCell ref="K61:M61"/>
    <mergeCell ref="K62:M62"/>
    <mergeCell ref="C50:E50"/>
    <mergeCell ref="G50:H50"/>
    <mergeCell ref="K50:M50"/>
    <mergeCell ref="A55:B55"/>
    <mergeCell ref="K55:M55"/>
    <mergeCell ref="A56:B56"/>
    <mergeCell ref="K56:M56"/>
    <mergeCell ref="C51:E51"/>
    <mergeCell ref="G51:H51"/>
    <mergeCell ref="K51:M51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334"/>
      <c r="C1" s="335"/>
      <c r="D1" s="140"/>
      <c r="E1" s="336" t="s">
        <v>535</v>
      </c>
      <c r="F1" s="337"/>
      <c r="G1" s="337"/>
      <c r="H1" s="338"/>
      <c r="I1" s="339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141"/>
      <c r="U1" s="141"/>
      <c r="V1" s="142"/>
    </row>
    <row r="2" spans="1:35" s="143" customFormat="1" ht="21" customHeight="1">
      <c r="A2" s="341" t="s">
        <v>536</v>
      </c>
      <c r="B2" s="342"/>
      <c r="C2" s="343"/>
      <c r="E2" s="347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9"/>
    </row>
    <row r="3" spans="1:35" s="143" customFormat="1" ht="21" customHeight="1" thickBot="1">
      <c r="A3" s="344"/>
      <c r="B3" s="345"/>
      <c r="C3" s="346"/>
      <c r="E3" s="350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351"/>
      <c r="T3" s="351"/>
      <c r="U3" s="351"/>
      <c r="V3" s="352"/>
    </row>
    <row r="4" spans="1:35" s="140" customFormat="1" ht="15.75">
      <c r="A4" s="144"/>
    </row>
    <row r="5" spans="1:35" s="143" customFormat="1" ht="30.75">
      <c r="A5" s="145"/>
      <c r="G5" s="353" t="str">
        <f ca="1">"BẢNG SỐ LIỆU NHÂN SỰ NĂM HỌC"&amp;" "&amp;YEAR(TODAY())&amp;"-"&amp;YEAR(TODAY())+1</f>
        <v>BẢNG SỐ LIỆU NHÂN SỰ NĂM HỌC 2019-2020</v>
      </c>
      <c r="H5" s="353"/>
      <c r="I5" s="353"/>
      <c r="J5" s="353"/>
      <c r="K5" s="353"/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3"/>
      <c r="AD5" s="353"/>
    </row>
    <row r="6" spans="1:35" s="143" customFormat="1" ht="25.5" customHeight="1" thickBot="1">
      <c r="A6" s="320" t="s">
        <v>537</v>
      </c>
      <c r="B6" s="321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22" t="s">
        <v>538</v>
      </c>
      <c r="B7" s="324" t="s">
        <v>539</v>
      </c>
      <c r="C7" s="324"/>
      <c r="D7" s="325"/>
      <c r="E7" s="325"/>
      <c r="F7" s="326"/>
      <c r="G7" s="327" t="str">
        <f ca="1">"Số lớp dự kiến NH"&amp;" "&amp;YEAR(TODAY())&amp;"-"&amp;YEAR(TODAY())+1</f>
        <v>Số lớp dự kiến NH 2019-2020</v>
      </c>
      <c r="H7" s="330" t="s">
        <v>540</v>
      </c>
      <c r="I7" s="332" t="s">
        <v>541</v>
      </c>
      <c r="J7" s="332"/>
      <c r="K7" s="148"/>
      <c r="L7" s="362" t="s">
        <v>542</v>
      </c>
      <c r="M7" s="375"/>
      <c r="N7" s="377">
        <f>SUM($K$7:$K$10)</f>
        <v>0</v>
      </c>
      <c r="O7" s="378"/>
      <c r="P7" s="327" t="str">
        <f ca="1">"Số học sinh dự kiến NH"&amp;" "&amp;YEAR(TODAY())&amp;"-"&amp;YEAR(TODAY())+1</f>
        <v>Số học sinh dự kiến NH 2019-2020</v>
      </c>
      <c r="Q7" s="330" t="s">
        <v>540</v>
      </c>
      <c r="R7" s="332" t="s">
        <v>541</v>
      </c>
      <c r="S7" s="332"/>
      <c r="T7" s="149"/>
      <c r="U7" s="362" t="s">
        <v>543</v>
      </c>
      <c r="V7" s="365"/>
      <c r="W7" s="368">
        <f>SUM(T7:T10)</f>
        <v>0</v>
      </c>
      <c r="X7" s="369"/>
      <c r="Y7" s="372" t="s">
        <v>544</v>
      </c>
      <c r="Z7" s="373"/>
      <c r="AA7" s="373"/>
      <c r="AB7" s="373"/>
      <c r="AC7" s="373"/>
      <c r="AD7" s="373"/>
      <c r="AE7" s="373"/>
      <c r="AF7" s="373"/>
      <c r="AG7" s="373"/>
      <c r="AH7" s="374"/>
      <c r="AI7" s="397"/>
    </row>
    <row r="8" spans="1:35" s="150" customFormat="1" ht="29.25" customHeight="1">
      <c r="A8" s="322"/>
      <c r="B8" s="355" t="s">
        <v>545</v>
      </c>
      <c r="C8" s="355"/>
      <c r="D8" s="357" t="s">
        <v>546</v>
      </c>
      <c r="E8" s="357"/>
      <c r="F8" s="400" t="s">
        <v>547</v>
      </c>
      <c r="G8" s="328"/>
      <c r="H8" s="331"/>
      <c r="I8" s="359" t="s">
        <v>548</v>
      </c>
      <c r="J8" s="359"/>
      <c r="K8" s="151"/>
      <c r="L8" s="363"/>
      <c r="M8" s="376"/>
      <c r="N8" s="379"/>
      <c r="O8" s="380"/>
      <c r="P8" s="328"/>
      <c r="Q8" s="331"/>
      <c r="R8" s="359" t="s">
        <v>548</v>
      </c>
      <c r="S8" s="359"/>
      <c r="T8" s="152"/>
      <c r="U8" s="363"/>
      <c r="V8" s="366"/>
      <c r="W8" s="370"/>
      <c r="X8" s="371"/>
      <c r="Y8" s="354" t="s">
        <v>284</v>
      </c>
      <c r="Z8" s="355"/>
      <c r="AA8" s="355"/>
      <c r="AB8" s="356" t="s">
        <v>547</v>
      </c>
      <c r="AC8" s="357" t="s">
        <v>549</v>
      </c>
      <c r="AD8" s="357"/>
      <c r="AE8" s="357" t="s">
        <v>285</v>
      </c>
      <c r="AF8" s="357"/>
      <c r="AG8" s="357" t="s">
        <v>286</v>
      </c>
      <c r="AH8" s="358"/>
      <c r="AI8" s="398"/>
    </row>
    <row r="9" spans="1:35" s="150" customFormat="1" ht="24" customHeight="1">
      <c r="A9" s="322"/>
      <c r="B9" s="153">
        <v>1</v>
      </c>
      <c r="C9" s="153">
        <v>2</v>
      </c>
      <c r="D9" s="153">
        <v>1</v>
      </c>
      <c r="E9" s="153">
        <v>2</v>
      </c>
      <c r="F9" s="400"/>
      <c r="G9" s="328"/>
      <c r="H9" s="331"/>
      <c r="I9" s="359" t="s">
        <v>550</v>
      </c>
      <c r="J9" s="359"/>
      <c r="K9" s="151"/>
      <c r="L9" s="363"/>
      <c r="M9" s="376"/>
      <c r="N9" s="379"/>
      <c r="O9" s="380"/>
      <c r="P9" s="328"/>
      <c r="Q9" s="331"/>
      <c r="R9" s="359" t="s">
        <v>550</v>
      </c>
      <c r="S9" s="359"/>
      <c r="T9" s="152"/>
      <c r="U9" s="363"/>
      <c r="V9" s="366"/>
      <c r="W9" s="370"/>
      <c r="X9" s="371"/>
      <c r="Y9" s="354"/>
      <c r="Z9" s="355"/>
      <c r="AA9" s="355"/>
      <c r="AB9" s="356"/>
      <c r="AC9" s="357"/>
      <c r="AD9" s="357"/>
      <c r="AE9" s="357"/>
      <c r="AF9" s="357"/>
      <c r="AG9" s="357"/>
      <c r="AH9" s="358"/>
      <c r="AI9" s="398"/>
    </row>
    <row r="10" spans="1:35" s="159" customFormat="1" ht="32.25" customHeight="1">
      <c r="A10" s="322"/>
      <c r="B10" s="153" t="s">
        <v>551</v>
      </c>
      <c r="C10" s="153" t="s">
        <v>552</v>
      </c>
      <c r="D10" s="154" t="s">
        <v>553</v>
      </c>
      <c r="E10" s="154" t="s">
        <v>554</v>
      </c>
      <c r="F10" s="400"/>
      <c r="G10" s="328"/>
      <c r="H10" s="331"/>
      <c r="I10" s="359" t="s">
        <v>555</v>
      </c>
      <c r="J10" s="359"/>
      <c r="K10" s="151"/>
      <c r="L10" s="363"/>
      <c r="M10" s="376"/>
      <c r="N10" s="379"/>
      <c r="O10" s="380"/>
      <c r="P10" s="328"/>
      <c r="Q10" s="331"/>
      <c r="R10" s="359" t="s">
        <v>555</v>
      </c>
      <c r="S10" s="359"/>
      <c r="T10" s="152"/>
      <c r="U10" s="363"/>
      <c r="V10" s="367"/>
      <c r="W10" s="370"/>
      <c r="X10" s="371"/>
      <c r="Y10" s="155" t="s">
        <v>556</v>
      </c>
      <c r="Z10" s="156" t="s">
        <v>557</v>
      </c>
      <c r="AA10" s="360"/>
      <c r="AB10" s="356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98"/>
    </row>
    <row r="11" spans="1:35" s="170" customFormat="1" ht="26.25" thickBot="1">
      <c r="A11" s="323"/>
      <c r="B11" s="160"/>
      <c r="C11" s="160"/>
      <c r="D11" s="160"/>
      <c r="E11" s="160"/>
      <c r="F11" s="161">
        <f>COUNTA($B$11:$E$11)</f>
        <v>0</v>
      </c>
      <c r="G11" s="329"/>
      <c r="H11" s="162" t="s">
        <v>560</v>
      </c>
      <c r="I11" s="333"/>
      <c r="J11" s="333"/>
      <c r="K11" s="333"/>
      <c r="L11" s="364"/>
      <c r="M11" s="163"/>
      <c r="N11" s="381">
        <f>$I$11</f>
        <v>0</v>
      </c>
      <c r="O11" s="382"/>
      <c r="P11" s="329"/>
      <c r="Q11" s="162" t="s">
        <v>560</v>
      </c>
      <c r="R11" s="333"/>
      <c r="S11" s="333"/>
      <c r="T11" s="333"/>
      <c r="U11" s="364"/>
      <c r="V11" s="163"/>
      <c r="W11" s="381">
        <f>R11</f>
        <v>0</v>
      </c>
      <c r="X11" s="382"/>
      <c r="Y11" s="164"/>
      <c r="Z11" s="165"/>
      <c r="AA11" s="361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99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83" t="s">
        <v>561</v>
      </c>
      <c r="B14" s="384"/>
      <c r="C14" s="384"/>
      <c r="D14" s="384"/>
      <c r="E14" s="384"/>
      <c r="F14" s="384"/>
      <c r="G14" s="384"/>
      <c r="H14" s="384"/>
      <c r="I14" s="385"/>
      <c r="K14" s="386" t="s">
        <v>562</v>
      </c>
      <c r="L14" s="388" t="s">
        <v>563</v>
      </c>
      <c r="M14" s="389"/>
      <c r="N14" s="389"/>
      <c r="O14" s="389"/>
      <c r="P14" s="389"/>
      <c r="Q14" s="389"/>
      <c r="R14" s="389"/>
      <c r="S14" s="389"/>
      <c r="T14" s="389"/>
      <c r="U14" s="389"/>
      <c r="V14" s="389"/>
      <c r="W14" s="389"/>
      <c r="X14" s="389"/>
      <c r="Y14" s="389"/>
      <c r="Z14" s="389"/>
      <c r="AA14" s="389"/>
      <c r="AB14" s="389"/>
      <c r="AC14" s="389"/>
      <c r="AD14" s="389"/>
      <c r="AE14" s="389"/>
      <c r="AF14" s="389"/>
      <c r="AG14" s="389"/>
      <c r="AH14" s="389"/>
      <c r="AI14" s="390"/>
    </row>
    <row r="15" spans="1:35" s="176" customFormat="1" ht="23.25" customHeight="1">
      <c r="A15" s="391" t="s">
        <v>283</v>
      </c>
      <c r="B15" s="393" t="s">
        <v>564</v>
      </c>
      <c r="C15" s="393"/>
      <c r="D15" s="395" t="s">
        <v>284</v>
      </c>
      <c r="E15" s="396"/>
      <c r="F15" s="393" t="s">
        <v>285</v>
      </c>
      <c r="G15" s="393" t="s">
        <v>565</v>
      </c>
      <c r="H15" s="393" t="s">
        <v>332</v>
      </c>
      <c r="I15" s="412" t="s">
        <v>566</v>
      </c>
      <c r="K15" s="387"/>
      <c r="L15" s="357" t="s">
        <v>567</v>
      </c>
      <c r="M15" s="357"/>
      <c r="N15" s="357"/>
      <c r="O15" s="357"/>
      <c r="P15" s="357" t="s">
        <v>568</v>
      </c>
      <c r="Q15" s="357"/>
      <c r="R15" s="357"/>
      <c r="S15" s="357"/>
      <c r="T15" s="357" t="s">
        <v>569</v>
      </c>
      <c r="U15" s="357"/>
      <c r="V15" s="357"/>
      <c r="W15" s="357"/>
      <c r="X15" s="401" t="s">
        <v>570</v>
      </c>
      <c r="Y15" s="402"/>
      <c r="Z15" s="402"/>
      <c r="AA15" s="403"/>
      <c r="AB15" s="401" t="s">
        <v>571</v>
      </c>
      <c r="AC15" s="402"/>
      <c r="AD15" s="402"/>
      <c r="AE15" s="403"/>
      <c r="AF15" s="401" t="s">
        <v>572</v>
      </c>
      <c r="AG15" s="402"/>
      <c r="AH15" s="402"/>
      <c r="AI15" s="403"/>
    </row>
    <row r="16" spans="1:35" s="176" customFormat="1" ht="73.5" customHeight="1">
      <c r="A16" s="392"/>
      <c r="B16" s="394"/>
      <c r="C16" s="394"/>
      <c r="D16" s="177" t="s">
        <v>573</v>
      </c>
      <c r="E16" s="177" t="s">
        <v>453</v>
      </c>
      <c r="F16" s="394"/>
      <c r="G16" s="394"/>
      <c r="H16" s="394"/>
      <c r="I16" s="413"/>
      <c r="K16" s="387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404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407">
        <v>0</v>
      </c>
      <c r="N17" s="404">
        <v>0</v>
      </c>
      <c r="O17" s="183"/>
      <c r="P17" s="186"/>
      <c r="Q17" s="409">
        <v>0</v>
      </c>
      <c r="R17" s="404">
        <f>IF(SUM($W$7:$X$11)&gt;0,ROUND(SUM($W$7:$X$11)/100,2),0)</f>
        <v>0</v>
      </c>
      <c r="S17" s="186"/>
      <c r="T17" s="186"/>
      <c r="U17" s="409">
        <f>IF(SUM($W$7:$X$11)&gt;0,ROUND($W$11/50+$W$7/35,2),0)</f>
        <v>0</v>
      </c>
      <c r="V17" s="404">
        <f>IF(SUM($W$7:$X$11)&gt;0,IF(SUM($W$7:$X$11)&gt;200,ROUND(SUM($W$7:$X$11)/70,2),ROUND(SUM($W$7:$X$11)/50,2)),0)</f>
        <v>0</v>
      </c>
      <c r="W17" s="186"/>
      <c r="X17" s="186"/>
      <c r="Y17" s="409">
        <v>0</v>
      </c>
      <c r="Z17" s="404">
        <v>0</v>
      </c>
      <c r="AA17" s="186"/>
      <c r="AB17" s="186"/>
      <c r="AC17" s="409">
        <v>0</v>
      </c>
      <c r="AD17" s="404">
        <v>0</v>
      </c>
      <c r="AE17" s="186"/>
      <c r="AF17" s="186"/>
      <c r="AG17" s="409">
        <v>0</v>
      </c>
      <c r="AH17" s="404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405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407"/>
      <c r="N18" s="405"/>
      <c r="O18" s="183"/>
      <c r="P18" s="186"/>
      <c r="Q18" s="410"/>
      <c r="R18" s="405"/>
      <c r="S18" s="186"/>
      <c r="T18" s="186"/>
      <c r="U18" s="410"/>
      <c r="V18" s="405"/>
      <c r="W18" s="186"/>
      <c r="X18" s="186"/>
      <c r="Y18" s="410"/>
      <c r="Z18" s="405"/>
      <c r="AA18" s="186"/>
      <c r="AB18" s="186"/>
      <c r="AC18" s="410"/>
      <c r="AD18" s="405"/>
      <c r="AE18" s="186"/>
      <c r="AF18" s="186"/>
      <c r="AG18" s="410"/>
      <c r="AH18" s="405"/>
      <c r="AI18" s="186"/>
    </row>
    <row r="19" spans="1:35" s="176" customFormat="1" ht="15.75" customHeight="1">
      <c r="A19" s="188"/>
      <c r="B19" s="182"/>
      <c r="C19" s="405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407"/>
      <c r="N19" s="405"/>
      <c r="O19" s="183"/>
      <c r="P19" s="186"/>
      <c r="Q19" s="410"/>
      <c r="R19" s="405"/>
      <c r="S19" s="186"/>
      <c r="T19" s="186"/>
      <c r="U19" s="410"/>
      <c r="V19" s="405"/>
      <c r="W19" s="186"/>
      <c r="X19" s="186"/>
      <c r="Y19" s="410"/>
      <c r="Z19" s="405"/>
      <c r="AA19" s="186"/>
      <c r="AB19" s="186"/>
      <c r="AC19" s="410"/>
      <c r="AD19" s="405"/>
      <c r="AE19" s="186"/>
      <c r="AF19" s="186"/>
      <c r="AG19" s="410"/>
      <c r="AH19" s="405"/>
      <c r="AI19" s="186"/>
    </row>
    <row r="20" spans="1:35" s="170" customFormat="1" ht="15.75" customHeight="1" thickBot="1">
      <c r="A20" s="188"/>
      <c r="B20" s="182"/>
      <c r="C20" s="406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408"/>
      <c r="N20" s="406"/>
      <c r="O20" s="183"/>
      <c r="P20" s="165"/>
      <c r="Q20" s="411"/>
      <c r="R20" s="406"/>
      <c r="S20" s="165"/>
      <c r="T20" s="165"/>
      <c r="U20" s="411"/>
      <c r="V20" s="406"/>
      <c r="W20" s="165"/>
      <c r="X20" s="165"/>
      <c r="Y20" s="411"/>
      <c r="Z20" s="406"/>
      <c r="AA20" s="165"/>
      <c r="AB20" s="165"/>
      <c r="AC20" s="411"/>
      <c r="AD20" s="406"/>
      <c r="AE20" s="165"/>
      <c r="AF20" s="165"/>
      <c r="AG20" s="411"/>
      <c r="AH20" s="406"/>
      <c r="AI20" s="165"/>
    </row>
    <row r="21" spans="1:35" s="170" customFormat="1" ht="15.75" customHeight="1" thickBot="1">
      <c r="A21" s="188"/>
      <c r="B21" s="182"/>
      <c r="C21" s="404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405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91" t="s">
        <v>562</v>
      </c>
      <c r="L22" s="414" t="s">
        <v>581</v>
      </c>
      <c r="M22" s="415"/>
      <c r="N22" s="415"/>
      <c r="O22" s="415"/>
      <c r="P22" s="415"/>
      <c r="Q22" s="415"/>
      <c r="R22" s="415"/>
      <c r="S22" s="415"/>
      <c r="T22" s="415"/>
      <c r="U22" s="415"/>
      <c r="V22" s="415"/>
      <c r="W22" s="415"/>
      <c r="X22" s="415"/>
      <c r="Y22" s="415"/>
      <c r="Z22" s="415"/>
      <c r="AA22" s="415"/>
      <c r="AB22" s="415"/>
      <c r="AC22" s="415"/>
      <c r="AD22" s="415"/>
      <c r="AE22" s="415"/>
      <c r="AF22" s="415"/>
      <c r="AG22" s="415"/>
      <c r="AH22" s="415"/>
      <c r="AI22" s="416"/>
    </row>
    <row r="23" spans="1:35" s="170" customFormat="1" ht="17.25" customHeight="1">
      <c r="A23" s="188"/>
      <c r="B23" s="182"/>
      <c r="C23" s="405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22"/>
      <c r="L23" s="401" t="s">
        <v>582</v>
      </c>
      <c r="M23" s="402"/>
      <c r="N23" s="402"/>
      <c r="O23" s="403"/>
      <c r="P23" s="401" t="s">
        <v>583</v>
      </c>
      <c r="Q23" s="402"/>
      <c r="R23" s="402"/>
      <c r="S23" s="403"/>
      <c r="T23" s="401" t="s">
        <v>584</v>
      </c>
      <c r="U23" s="402"/>
      <c r="V23" s="402"/>
      <c r="W23" s="403"/>
      <c r="X23" s="401" t="s">
        <v>585</v>
      </c>
      <c r="Y23" s="402"/>
      <c r="Z23" s="402"/>
      <c r="AA23" s="403"/>
      <c r="AB23" s="417"/>
      <c r="AC23" s="418"/>
      <c r="AD23" s="418"/>
      <c r="AE23" s="418"/>
      <c r="AF23" s="418"/>
      <c r="AG23" s="418"/>
      <c r="AH23" s="418"/>
      <c r="AI23" s="419"/>
    </row>
    <row r="24" spans="1:35" s="170" customFormat="1" ht="27" customHeight="1" thickBot="1">
      <c r="A24" s="188"/>
      <c r="B24" s="182"/>
      <c r="C24" s="406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92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420"/>
      <c r="AC24" s="421"/>
      <c r="AD24" s="421"/>
      <c r="AE24" s="421"/>
      <c r="AF24" s="421"/>
      <c r="AG24" s="421"/>
      <c r="AH24" s="421"/>
      <c r="AI24" s="422"/>
    </row>
    <row r="25" spans="1:35" s="170" customFormat="1" ht="15" customHeight="1">
      <c r="A25" s="188"/>
      <c r="B25" s="182"/>
      <c r="C25" s="404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409">
        <v>0</v>
      </c>
      <c r="N25" s="404"/>
      <c r="O25" s="186"/>
      <c r="P25" s="186"/>
      <c r="Q25" s="409">
        <v>0</v>
      </c>
      <c r="R25" s="404"/>
      <c r="S25" s="186"/>
      <c r="T25" s="186"/>
      <c r="U25" s="409">
        <v>0</v>
      </c>
      <c r="V25" s="404"/>
      <c r="W25" s="186"/>
      <c r="X25" s="186"/>
      <c r="Y25" s="409">
        <v>0</v>
      </c>
      <c r="Z25" s="404"/>
      <c r="AA25" s="186"/>
      <c r="AB25" s="420"/>
      <c r="AC25" s="421"/>
      <c r="AD25" s="421"/>
      <c r="AE25" s="421"/>
      <c r="AF25" s="421"/>
      <c r="AG25" s="421"/>
      <c r="AH25" s="421"/>
      <c r="AI25" s="422"/>
    </row>
    <row r="26" spans="1:35" s="170" customFormat="1" ht="23.25" customHeight="1">
      <c r="A26" s="188"/>
      <c r="B26" s="182"/>
      <c r="C26" s="405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410"/>
      <c r="N26" s="405"/>
      <c r="O26" s="186"/>
      <c r="P26" s="186"/>
      <c r="Q26" s="410"/>
      <c r="R26" s="405"/>
      <c r="S26" s="186"/>
      <c r="T26" s="186"/>
      <c r="U26" s="410"/>
      <c r="V26" s="405"/>
      <c r="W26" s="186"/>
      <c r="X26" s="186"/>
      <c r="Y26" s="410"/>
      <c r="Z26" s="405"/>
      <c r="AA26" s="186"/>
      <c r="AB26" s="420"/>
      <c r="AC26" s="421"/>
      <c r="AD26" s="421"/>
      <c r="AE26" s="421"/>
      <c r="AF26" s="421"/>
      <c r="AG26" s="421"/>
      <c r="AH26" s="421"/>
      <c r="AI26" s="422"/>
    </row>
    <row r="27" spans="1:35" s="170" customFormat="1" ht="18" customHeight="1">
      <c r="A27" s="188"/>
      <c r="B27" s="182"/>
      <c r="C27" s="405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410"/>
      <c r="N27" s="405"/>
      <c r="O27" s="186"/>
      <c r="P27" s="186"/>
      <c r="Q27" s="410"/>
      <c r="R27" s="405"/>
      <c r="S27" s="186"/>
      <c r="T27" s="186"/>
      <c r="U27" s="410"/>
      <c r="V27" s="405"/>
      <c r="W27" s="186"/>
      <c r="X27" s="186"/>
      <c r="Y27" s="410"/>
      <c r="Z27" s="405"/>
      <c r="AA27" s="186"/>
      <c r="AB27" s="420"/>
      <c r="AC27" s="421"/>
      <c r="AD27" s="421"/>
      <c r="AE27" s="421"/>
      <c r="AF27" s="421"/>
      <c r="AG27" s="421"/>
      <c r="AH27" s="421"/>
      <c r="AI27" s="422"/>
    </row>
    <row r="28" spans="1:35" s="170" customFormat="1" ht="15.75" customHeight="1" thickBot="1">
      <c r="A28" s="188"/>
      <c r="B28" s="182"/>
      <c r="C28" s="406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411"/>
      <c r="N28" s="406"/>
      <c r="O28" s="165"/>
      <c r="P28" s="165"/>
      <c r="Q28" s="411"/>
      <c r="R28" s="406"/>
      <c r="S28" s="165"/>
      <c r="T28" s="165"/>
      <c r="U28" s="411"/>
      <c r="V28" s="406"/>
      <c r="W28" s="165"/>
      <c r="X28" s="165"/>
      <c r="Y28" s="411"/>
      <c r="Z28" s="406"/>
      <c r="AA28" s="165"/>
      <c r="AB28" s="423"/>
      <c r="AC28" s="424"/>
      <c r="AD28" s="424"/>
      <c r="AE28" s="424"/>
      <c r="AF28" s="424"/>
      <c r="AG28" s="424"/>
      <c r="AH28" s="424"/>
      <c r="AI28" s="425"/>
    </row>
    <row r="29" spans="1:35" s="170" customFormat="1" ht="15.75" customHeight="1">
      <c r="A29" s="188"/>
      <c r="B29" s="182"/>
      <c r="C29" s="404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405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433" t="s">
        <v>587</v>
      </c>
      <c r="L30" s="192" t="s">
        <v>527</v>
      </c>
      <c r="M30" s="192">
        <f>$AB$11</f>
        <v>0</v>
      </c>
      <c r="N30" s="426">
        <f>SUM(M30:M32)</f>
        <v>0</v>
      </c>
      <c r="P30" s="433" t="s">
        <v>588</v>
      </c>
      <c r="Q30" s="192" t="s">
        <v>527</v>
      </c>
      <c r="R30" s="192">
        <f>$AB$11</f>
        <v>0</v>
      </c>
      <c r="S30" s="426">
        <f>IF(SUM(R30:R32)&lt;&gt;SUM($I$36:$I$38),"?",SUM(R30:R32))</f>
        <v>0</v>
      </c>
      <c r="U30" s="433" t="s">
        <v>589</v>
      </c>
      <c r="V30" s="192" t="s">
        <v>527</v>
      </c>
      <c r="W30" s="192">
        <f>$AC$11</f>
        <v>0</v>
      </c>
      <c r="X30" s="426">
        <f>SUM(W30:W32)</f>
        <v>0</v>
      </c>
      <c r="Z30" s="433" t="s">
        <v>590</v>
      </c>
      <c r="AA30" s="192" t="s">
        <v>527</v>
      </c>
      <c r="AB30" s="153">
        <f>$AD$11</f>
        <v>0</v>
      </c>
      <c r="AC30" s="426">
        <f>SUM(AB30:AB32)</f>
        <v>0</v>
      </c>
    </row>
    <row r="31" spans="1:35" s="170" customFormat="1" ht="25.5" customHeight="1">
      <c r="A31" s="188"/>
      <c r="B31" s="182"/>
      <c r="C31" s="405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434"/>
      <c r="L31" s="193" t="s">
        <v>591</v>
      </c>
      <c r="M31" s="193">
        <f>$D$33</f>
        <v>0</v>
      </c>
      <c r="N31" s="427"/>
      <c r="P31" s="434"/>
      <c r="Q31" s="193" t="s">
        <v>591</v>
      </c>
      <c r="R31" s="193">
        <f>SUM($D$33:$E$33)</f>
        <v>0</v>
      </c>
      <c r="S31" s="427"/>
      <c r="U31" s="434"/>
      <c r="V31" s="193" t="s">
        <v>591</v>
      </c>
      <c r="W31" s="193">
        <f>$B$33</f>
        <v>0</v>
      </c>
      <c r="X31" s="427"/>
      <c r="Z31" s="434"/>
      <c r="AA31" s="193" t="s">
        <v>591</v>
      </c>
      <c r="AB31" s="193">
        <f>$C$33</f>
        <v>0</v>
      </c>
      <c r="AC31" s="427"/>
    </row>
    <row r="32" spans="1:35" s="170" customFormat="1" ht="25.5" customHeight="1" thickBot="1">
      <c r="A32" s="188"/>
      <c r="B32" s="182"/>
      <c r="C32" s="406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435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428"/>
      <c r="P32" s="435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428"/>
      <c r="U32" s="435"/>
      <c r="V32" s="192" t="s">
        <v>592</v>
      </c>
      <c r="W32" s="194">
        <f>ROUND($M$17+$Q$17+$U$17+$Y$17+$AC$17+$AG$17+$M$25+$Q$25+$U$25,0)</f>
        <v>0</v>
      </c>
      <c r="X32" s="428"/>
      <c r="Z32" s="435"/>
      <c r="AA32" s="192" t="s">
        <v>592</v>
      </c>
      <c r="AB32" s="192">
        <f>ROUND($N$17+$R$17+$V$17+$Z$17+$AD$17+$AH$17+$N$25+$R$25+$V$25,0)</f>
        <v>0</v>
      </c>
      <c r="AC32" s="428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429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429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429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429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430" t="str">
        <f ca="1">"Ngày "&amp;DAY(TODAY())&amp;" tháng "&amp;MONTH(TODAY())&amp;" năm "&amp;YEAR(TODAY())</f>
        <v>Ngày 27 tháng 2 năm 2019</v>
      </c>
      <c r="AD40" s="430"/>
      <c r="AE40" s="430"/>
      <c r="AF40" s="430"/>
      <c r="AG40" s="430"/>
    </row>
    <row r="41" spans="1:35" s="170" customFormat="1" ht="18" customHeight="1">
      <c r="A41" s="208" t="s">
        <v>602</v>
      </c>
      <c r="AC41" s="431" t="s">
        <v>533</v>
      </c>
      <c r="AD41" s="431"/>
      <c r="AE41" s="431"/>
      <c r="AF41" s="431"/>
      <c r="AG41" s="431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432" t="s">
        <v>604</v>
      </c>
      <c r="AD46" s="432"/>
      <c r="AE46" s="432"/>
      <c r="AF46" s="432"/>
      <c r="AG46" s="432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43523</v>
      </c>
    </row>
    <row r="2" spans="1:14">
      <c r="A2" s="436" t="s">
        <v>306</v>
      </c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4">
      <c r="B3" s="437" t="s">
        <v>307</v>
      </c>
      <c r="C3" s="438"/>
      <c r="D3" s="438"/>
      <c r="E3" s="438"/>
      <c r="F3" s="438"/>
      <c r="G3" s="439"/>
      <c r="H3" s="437" t="s">
        <v>308</v>
      </c>
      <c r="I3" s="438"/>
      <c r="J3" s="438"/>
      <c r="K3" s="438"/>
      <c r="L3" s="439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43523</v>
      </c>
    </row>
    <row r="2" spans="1:15">
      <c r="A2" s="436" t="s">
        <v>325</v>
      </c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5">
      <c r="B3" s="440" t="s">
        <v>307</v>
      </c>
      <c r="C3" s="441"/>
      <c r="D3" s="441"/>
      <c r="E3" s="441"/>
      <c r="F3" s="441"/>
      <c r="G3" s="442"/>
      <c r="H3" s="440" t="s">
        <v>308</v>
      </c>
      <c r="I3" s="441"/>
      <c r="J3" s="441"/>
      <c r="K3" s="441"/>
      <c r="L3" s="442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3" t="s">
        <v>321</v>
      </c>
      <c r="B1" s="443"/>
      <c r="C1" s="443"/>
      <c r="D1" s="443"/>
      <c r="E1" s="443"/>
      <c r="F1" s="443"/>
      <c r="G1" s="443"/>
      <c r="H1" s="443"/>
      <c r="I1" s="443"/>
      <c r="J1" s="443"/>
      <c r="K1" s="16" t="s">
        <v>305</v>
      </c>
      <c r="L1" s="17">
        <f ca="1">TODAY()</f>
        <v>43523</v>
      </c>
    </row>
    <row r="2" spans="1:12">
      <c r="A2" s="444" t="s">
        <v>322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</row>
    <row r="3" spans="1:12">
      <c r="B3" s="445" t="s">
        <v>307</v>
      </c>
      <c r="C3" s="446"/>
      <c r="D3" s="446"/>
      <c r="E3" s="446"/>
      <c r="F3" s="446"/>
      <c r="G3" s="447"/>
      <c r="H3" s="445" t="s">
        <v>323</v>
      </c>
      <c r="I3" s="446"/>
      <c r="J3" s="446"/>
      <c r="K3" s="446"/>
      <c r="L3" s="447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8" t="s">
        <v>333</v>
      </c>
      <c r="B1" s="448"/>
      <c r="C1" s="448"/>
      <c r="D1" s="448"/>
      <c r="E1" s="448"/>
      <c r="F1" s="448"/>
      <c r="G1" s="448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9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50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50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51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</cp:lastModifiedBy>
  <cp:lastPrinted>2019-02-20T09:08:35Z</cp:lastPrinted>
  <dcterms:created xsi:type="dcterms:W3CDTF">2016-02-21T07:33:01Z</dcterms:created>
  <dcterms:modified xsi:type="dcterms:W3CDTF">2019-02-27T03:21:58Z</dcterms:modified>
</cp:coreProperties>
</file>